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Z-CHIFFRES CLES\CHIFFRES CLES 2025\MANUSCRIT\31. Diffusion Pluridisciplinaire\"/>
    </mc:Choice>
  </mc:AlternateContent>
  <xr:revisionPtr revIDLastSave="0" documentId="13_ncr:1_{F6FE7386-0E4D-4B7A-91A5-03216D6D2E0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ommaire" sheetId="5" r:id="rId1"/>
    <sheet name="Carte 1" sheetId="1" r:id="rId2"/>
    <sheet name="Tableau 1" sheetId="3" r:id="rId3"/>
    <sheet name="Tableau 2" sheetId="2" r:id="rId4"/>
    <sheet name="Graphique 1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4" l="1"/>
  <c r="K6" i="3"/>
  <c r="K7" i="3"/>
  <c r="K9" i="3"/>
  <c r="K10" i="3"/>
  <c r="K13" i="3"/>
  <c r="K14" i="3"/>
  <c r="K5" i="3"/>
  <c r="J13" i="3"/>
  <c r="J12" i="3"/>
  <c r="J8" i="3" s="1"/>
  <c r="K8" i="3" s="1"/>
  <c r="F12" i="2"/>
  <c r="K12" i="3" l="1"/>
  <c r="F6" i="2"/>
  <c r="F8" i="2" l="1"/>
  <c r="F5" i="2"/>
</calcChain>
</file>

<file path=xl/sharedStrings.xml><?xml version="1.0" encoding="utf-8"?>
<sst xmlns="http://schemas.openxmlformats.org/spreadsheetml/2006/main" count="55" uniqueCount="49">
  <si>
    <t>1 établissement public national</t>
  </si>
  <si>
    <t>Unités et %</t>
  </si>
  <si>
    <t>Nombre de spectacles</t>
  </si>
  <si>
    <t>Nombre de représentations</t>
  </si>
  <si>
    <t>Dont événements et salons et colloques</t>
  </si>
  <si>
    <t xml:space="preserve">Dont Ateliers Villette </t>
  </si>
  <si>
    <t>Dont jeux et équipements en libre accès</t>
  </si>
  <si>
    <t>Nombre d'expositions</t>
  </si>
  <si>
    <t>Dont cinéma et animation de plein air</t>
  </si>
  <si>
    <t>Nombre total de spectateurs et visiteurs</t>
  </si>
  <si>
    <t>Nombre de films diffusés</t>
  </si>
  <si>
    <t>Dont dans les murs</t>
  </si>
  <si>
    <t>Nombre de jours d'expositions</t>
  </si>
  <si>
    <t>Nombre de séances</t>
  </si>
  <si>
    <t>Art en territoire</t>
  </si>
  <si>
    <t>Art et création</t>
  </si>
  <si>
    <t>Art, enfance, jeunesse</t>
  </si>
  <si>
    <t>Fréquentation totale*</t>
  </si>
  <si>
    <t>unités</t>
  </si>
  <si>
    <t xml:space="preserve">Nb de structures </t>
  </si>
  <si>
    <t xml:space="preserve">Nombre total de spectacles* </t>
  </si>
  <si>
    <t>Nombre total de représentations*</t>
  </si>
  <si>
    <t>Dont expositions***</t>
  </si>
  <si>
    <t>*Nombre total de spectacles et représentations payants et gratuits, nombre total de spectateurs sur le même périmètre.</t>
  </si>
  <si>
    <t>***Les fréquentations 2019 et 2023 incluent respectivement les expositions Toutankhamon (1 409 008 visiteurs) et  Ramsès et l'or des pharaons (854 926 visiteurs).</t>
  </si>
  <si>
    <t>**Le nombre de jours d'expositions correspond à la somme du nombre de jours d'ouverture de toutes les expositions de l'année. Il peut donc être supérieur à 365 jours, quand plusieurs expositions ont eu lieu en même temps.</t>
  </si>
  <si>
    <t>Nombre total de jours d'expositions **</t>
  </si>
  <si>
    <t>Dont spectacles*</t>
  </si>
  <si>
    <t>Carte 1 : Répartition des établissements de création et de diffusion publics ou bénéficiant d'un label ou d'une appellation attribué par le ministère de la Culture en juillet 2025</t>
  </si>
  <si>
    <t>Source : DGCA / DEPS, Ministère de la Culture, 2025</t>
  </si>
  <si>
    <t>Tableau 1 : Activité de l'Etablissement Public du Parc et de la Grande Halle de la Villette (EPPGHV), 2016-2024</t>
  </si>
  <si>
    <t>Variation 
2023-2024</t>
  </si>
  <si>
    <t>Source : DGCA/DEPS, ministère de la Culture, 2025</t>
  </si>
  <si>
    <t>Evolution 2022-2023</t>
  </si>
  <si>
    <t>Graphique 1 : Répartition des Scènes conventionnées d'intérêt national selon les 3 mentions de l'appellation en juillet 2025</t>
  </si>
  <si>
    <t>Tableau 2 : Activité des scènes nationales en 2019-2023*</t>
  </si>
  <si>
    <t xml:space="preserve">144 scènes conventionnées </t>
  </si>
  <si>
    <t>Nombre total de SCIN</t>
  </si>
  <si>
    <t>****</t>
  </si>
  <si>
    <t>**** En 2024, La Villette a accueilli le Parc des Nations, la fan zone des Jeux Olympiques et Paralympiques. Les activités habituellement organisées sur le temps estival n'ont par conséquent pas eu lieu.</t>
  </si>
  <si>
    <t>* Fréquentation hors autres événements</t>
  </si>
  <si>
    <t xml:space="preserve">NB. Le nombre de scènes nationalesa par ailleurs augmenté sur la période au gré de nouvelles labellisations : 74 en 2019, 75 répondantes en 2020 et 2021 sur 76 (le théâtre de Beauvais labellisé en décembre 2019 et le Carré-Colonnes à St-Médard-en-Jalles labellisé en janvier 2020), 76 sur 77 en 2022 (Bourg-en-Bresse, Scène nationale labellisée en 2022) et 77 sur 78 en 2023 (Château-Arnoux, Scène nationale labellisée en 2023). </t>
  </si>
  <si>
    <t>78 scènes nationales</t>
  </si>
  <si>
    <t>Diffusion pluridisciplinaire</t>
  </si>
  <si>
    <t>180**</t>
  </si>
  <si>
    <t>11207**</t>
  </si>
  <si>
    <t>4217094**</t>
  </si>
  <si>
    <r>
      <t xml:space="preserve">** Données redressées par rapport à la précédente édition des </t>
    </r>
    <r>
      <rPr>
        <i/>
        <sz val="8"/>
        <rFont val="Arial"/>
        <family val="2"/>
      </rPr>
      <t>Chiffres clés</t>
    </r>
  </si>
  <si>
    <t>4857**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</si>
</sst>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0C]General"/>
    <numFmt numFmtId="165" formatCode="_-* #,##0_-;\-* #,##0_-;_-* &quot;-&quot;??_-;_-@_-"/>
    <numFmt numFmtId="166" formatCode="0.0%"/>
  </numFmts>
  <fonts count="25" x14ac:knownFonts="1">
    <font>
      <sz val="11"/>
      <color indexed="8"/>
      <name val="Arial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22"/>
      <name val="Arial"/>
      <family val="2"/>
    </font>
    <font>
      <sz val="10"/>
      <name val="Arial"/>
      <family val="2"/>
    </font>
    <font>
      <sz val="18"/>
      <color rgb="FFFF0000"/>
      <name val="Arial"/>
      <family val="2"/>
    </font>
    <font>
      <sz val="8"/>
      <color theme="1"/>
      <name val="Arial"/>
      <family val="2"/>
    </font>
    <font>
      <sz val="11"/>
      <color indexed="8"/>
      <name val="Arial"/>
      <family val="2"/>
    </font>
    <font>
      <sz val="8"/>
      <color rgb="FFFF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i/>
      <sz val="8"/>
      <color theme="1"/>
      <name val="Arial"/>
      <family val="2"/>
    </font>
    <font>
      <i/>
      <sz val="8"/>
      <color rgb="FF1F497D"/>
      <name val="Arial"/>
      <family val="2"/>
    </font>
    <font>
      <sz val="11"/>
      <color rgb="FF000000"/>
      <name val="Calibri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indexed="8"/>
      <name val="Arial"/>
      <family val="2"/>
    </font>
    <font>
      <i/>
      <sz val="8"/>
      <color rgb="FFFF0000"/>
      <name val="Arial"/>
      <family val="2"/>
    </font>
    <font>
      <u/>
      <sz val="11"/>
      <color theme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9" fontId="9" fillId="0" borderId="0" applyFont="0" applyFill="0" applyBorder="0" applyAlignment="0" applyProtection="0"/>
    <xf numFmtId="164" fontId="16" fillId="0" borderId="0"/>
    <xf numFmtId="43" fontId="21" fillId="0" borderId="0" applyFon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</cellStyleXfs>
  <cellXfs count="10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2" fillId="0" borderId="0" xfId="0" applyNumberFormat="1" applyFont="1" applyFill="1"/>
    <xf numFmtId="0" fontId="5" fillId="0" borderId="0" xfId="0" applyNumberFormat="1" applyFont="1" applyFill="1"/>
    <xf numFmtId="0" fontId="3" fillId="0" borderId="0" xfId="0" applyNumberFormat="1" applyFont="1" applyFill="1"/>
    <xf numFmtId="0" fontId="4" fillId="0" borderId="0" xfId="0" applyNumberFormat="1" applyFont="1" applyFill="1"/>
    <xf numFmtId="0" fontId="4" fillId="2" borderId="0" xfId="0" applyNumberFormat="1" applyFont="1" applyFill="1"/>
    <xf numFmtId="0" fontId="0" fillId="2" borderId="0" xfId="0" applyFill="1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8" fillId="0" borderId="2" xfId="0" applyFont="1" applyBorder="1"/>
    <xf numFmtId="0" fontId="2" fillId="2" borderId="3" xfId="0" applyNumberFormat="1" applyFont="1" applyFill="1" applyBorder="1" applyAlignment="1">
      <alignment vertical="center"/>
    </xf>
    <xf numFmtId="0" fontId="3" fillId="2" borderId="2" xfId="0" applyNumberFormat="1" applyFont="1" applyFill="1" applyBorder="1"/>
    <xf numFmtId="0" fontId="2" fillId="2" borderId="2" xfId="0" applyNumberFormat="1" applyFont="1" applyFill="1" applyBorder="1" applyProtection="1">
      <protection locked="0"/>
    </xf>
    <xf numFmtId="0" fontId="7" fillId="0" borderId="0" xfId="0" applyNumberFormat="1" applyFont="1" applyFill="1"/>
    <xf numFmtId="0" fontId="10" fillId="2" borderId="0" xfId="0" applyFont="1" applyFill="1"/>
    <xf numFmtId="0" fontId="2" fillId="2" borderId="1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/>
    <xf numFmtId="0" fontId="12" fillId="0" borderId="9" xfId="0" applyFont="1" applyFill="1" applyBorder="1"/>
    <xf numFmtId="0" fontId="12" fillId="0" borderId="10" xfId="0" applyFont="1" applyFill="1" applyBorder="1"/>
    <xf numFmtId="0" fontId="13" fillId="0" borderId="9" xfId="0" applyFont="1" applyFill="1" applyBorder="1" applyAlignment="1">
      <alignment horizontal="right"/>
    </xf>
    <xf numFmtId="0" fontId="12" fillId="0" borderId="11" xfId="0" applyFont="1" applyFill="1" applyBorder="1" applyAlignment="1">
      <alignment vertical="center"/>
    </xf>
    <xf numFmtId="0" fontId="15" fillId="0" borderId="0" xfId="0" applyFont="1" applyAlignment="1">
      <alignment horizontal="center" vertical="top"/>
    </xf>
    <xf numFmtId="0" fontId="10" fillId="0" borderId="0" xfId="0" applyFont="1"/>
    <xf numFmtId="3" fontId="3" fillId="0" borderId="5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17" fillId="0" borderId="4" xfId="0" applyNumberFormat="1" applyFont="1" applyFill="1" applyBorder="1" applyAlignment="1">
      <alignment horizontal="right"/>
    </xf>
    <xf numFmtId="3" fontId="14" fillId="0" borderId="5" xfId="0" applyNumberFormat="1" applyFont="1" applyFill="1" applyBorder="1" applyAlignment="1">
      <alignment horizontal="right"/>
    </xf>
    <xf numFmtId="3" fontId="18" fillId="0" borderId="4" xfId="0" applyNumberFormat="1" applyFont="1" applyFill="1" applyBorder="1" applyAlignment="1">
      <alignment horizontal="right"/>
    </xf>
    <xf numFmtId="3" fontId="19" fillId="0" borderId="12" xfId="0" applyNumberFormat="1" applyFont="1" applyFill="1" applyBorder="1" applyAlignment="1">
      <alignment horizontal="right" vertical="center"/>
    </xf>
    <xf numFmtId="3" fontId="20" fillId="0" borderId="13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 vertical="center"/>
    </xf>
    <xf numFmtId="3" fontId="19" fillId="0" borderId="0" xfId="0" applyNumberFormat="1" applyFont="1" applyFill="1" applyBorder="1" applyAlignment="1">
      <alignment horizontal="right" vertical="center"/>
    </xf>
    <xf numFmtId="3" fontId="20" fillId="0" borderId="0" xfId="0" applyNumberFormat="1" applyFont="1" applyFill="1" applyBorder="1" applyAlignment="1">
      <alignment horizontal="right" vertical="center"/>
    </xf>
    <xf numFmtId="0" fontId="3" fillId="2" borderId="17" xfId="0" applyNumberFormat="1" applyFont="1" applyFill="1" applyBorder="1" applyAlignment="1" applyProtection="1">
      <alignment horizontal="right"/>
      <protection locked="0"/>
    </xf>
    <xf numFmtId="0" fontId="3" fillId="2" borderId="5" xfId="0" applyNumberFormat="1" applyFont="1" applyFill="1" applyBorder="1" applyAlignment="1" applyProtection="1">
      <alignment horizontal="right"/>
      <protection locked="0"/>
    </xf>
    <xf numFmtId="0" fontId="3" fillId="2" borderId="5" xfId="0" applyNumberFormat="1" applyFont="1" applyFill="1" applyBorder="1" applyAlignment="1" applyProtection="1">
      <alignment horizontal="right" wrapText="1"/>
      <protection locked="0"/>
    </xf>
    <xf numFmtId="0" fontId="3" fillId="2" borderId="6" xfId="0" applyNumberFormat="1" applyFont="1" applyFill="1" applyBorder="1" applyAlignment="1" applyProtection="1">
      <alignment horizontal="right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165" fontId="3" fillId="0" borderId="1" xfId="4" applyNumberFormat="1" applyFont="1" applyBorder="1"/>
    <xf numFmtId="165" fontId="17" fillId="0" borderId="1" xfId="4" applyNumberFormat="1" applyFont="1" applyBorder="1"/>
    <xf numFmtId="165" fontId="17" fillId="0" borderId="1" xfId="4" applyNumberFormat="1" applyFont="1" applyFill="1" applyBorder="1"/>
    <xf numFmtId="165" fontId="3" fillId="0" borderId="1" xfId="4" applyNumberFormat="1" applyFont="1" applyFill="1" applyBorder="1"/>
    <xf numFmtId="165" fontId="3" fillId="0" borderId="17" xfId="4" applyNumberFormat="1" applyFont="1" applyBorder="1"/>
    <xf numFmtId="165" fontId="3" fillId="0" borderId="5" xfId="4" applyNumberFormat="1" applyFont="1" applyBorder="1"/>
    <xf numFmtId="165" fontId="3" fillId="0" borderId="5" xfId="4" applyNumberFormat="1" applyFont="1" applyFill="1" applyBorder="1"/>
    <xf numFmtId="165" fontId="3" fillId="0" borderId="6" xfId="4" applyNumberFormat="1" applyFont="1" applyBorder="1"/>
    <xf numFmtId="165" fontId="3" fillId="0" borderId="6" xfId="4" applyNumberFormat="1" applyFont="1" applyFill="1" applyBorder="1"/>
    <xf numFmtId="3" fontId="3" fillId="2" borderId="18" xfId="0" applyNumberFormat="1" applyFont="1" applyFill="1" applyBorder="1" applyAlignment="1">
      <alignment horizontal="right"/>
    </xf>
    <xf numFmtId="3" fontId="3" fillId="2" borderId="19" xfId="0" applyNumberFormat="1" applyFont="1" applyFill="1" applyBorder="1" applyAlignment="1">
      <alignment horizontal="right"/>
    </xf>
    <xf numFmtId="3" fontId="14" fillId="2" borderId="18" xfId="0" applyNumberFormat="1" applyFont="1" applyFill="1" applyBorder="1" applyAlignment="1">
      <alignment horizontal="right"/>
    </xf>
    <xf numFmtId="3" fontId="2" fillId="2" borderId="2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165" fontId="3" fillId="0" borderId="15" xfId="4" applyNumberFormat="1" applyFont="1" applyFill="1" applyBorder="1"/>
    <xf numFmtId="165" fontId="3" fillId="0" borderId="16" xfId="4" applyNumberFormat="1" applyFont="1" applyFill="1" applyBorder="1"/>
    <xf numFmtId="165" fontId="8" fillId="0" borderId="1" xfId="4" applyNumberFormat="1" applyFont="1" applyFill="1" applyBorder="1"/>
    <xf numFmtId="0" fontId="17" fillId="0" borderId="0" xfId="0" applyFont="1" applyFill="1" applyBorder="1" applyAlignment="1">
      <alignment vertical="center"/>
    </xf>
    <xf numFmtId="165" fontId="3" fillId="2" borderId="5" xfId="4" applyNumberFormat="1" applyFont="1" applyFill="1" applyBorder="1"/>
    <xf numFmtId="165" fontId="3" fillId="2" borderId="15" xfId="4" applyNumberFormat="1" applyFont="1" applyFill="1" applyBorder="1"/>
    <xf numFmtId="0" fontId="3" fillId="0" borderId="0" xfId="0" applyNumberFormat="1" applyFont="1" applyFill="1" applyAlignment="1">
      <alignment vertical="top"/>
    </xf>
    <xf numFmtId="0" fontId="0" fillId="0" borderId="0" xfId="0" applyAlignment="1">
      <alignment vertical="top"/>
    </xf>
    <xf numFmtId="0" fontId="3" fillId="2" borderId="0" xfId="0" applyNumberFormat="1" applyFont="1" applyFill="1" applyAlignment="1">
      <alignment vertical="top"/>
    </xf>
    <xf numFmtId="0" fontId="0" fillId="2" borderId="0" xfId="0" applyFill="1" applyAlignment="1">
      <alignment vertical="top"/>
    </xf>
    <xf numFmtId="0" fontId="3" fillId="0" borderId="0" xfId="0" applyFont="1" applyFill="1"/>
    <xf numFmtId="0" fontId="3" fillId="3" borderId="0" xfId="0" applyFont="1" applyFill="1"/>
    <xf numFmtId="0" fontId="8" fillId="3" borderId="0" xfId="0" applyFont="1" applyFill="1"/>
    <xf numFmtId="0" fontId="14" fillId="2" borderId="0" xfId="0" applyNumberFormat="1" applyFont="1" applyFill="1" applyBorder="1" applyAlignment="1">
      <alignment horizontal="left" vertical="top" wrapText="1"/>
    </xf>
    <xf numFmtId="0" fontId="3" fillId="0" borderId="1" xfId="0" applyFont="1" applyBorder="1"/>
    <xf numFmtId="0" fontId="4" fillId="0" borderId="0" xfId="0" applyFont="1" applyAlignment="1">
      <alignment horizontal="left"/>
    </xf>
    <xf numFmtId="0" fontId="22" fillId="2" borderId="0" xfId="0" applyNumberFormat="1" applyFont="1" applyFill="1" applyBorder="1" applyAlignment="1">
      <alignment horizontal="left" vertical="top" wrapText="1"/>
    </xf>
    <xf numFmtId="0" fontId="18" fillId="2" borderId="0" xfId="0" applyNumberFormat="1" applyFont="1" applyFill="1" applyBorder="1" applyAlignment="1">
      <alignment horizontal="left" vertical="top"/>
    </xf>
    <xf numFmtId="0" fontId="23" fillId="2" borderId="0" xfId="6" applyFill="1"/>
    <xf numFmtId="0" fontId="23" fillId="0" borderId="0" xfId="6" applyNumberFormat="1" applyFill="1"/>
    <xf numFmtId="0" fontId="23" fillId="0" borderId="0" xfId="6"/>
    <xf numFmtId="0" fontId="24" fillId="0" borderId="0" xfId="0" applyFont="1"/>
    <xf numFmtId="0" fontId="4" fillId="2" borderId="0" xfId="0" applyNumberFormat="1" applyFont="1" applyFill="1" applyBorder="1" applyAlignment="1">
      <alignment horizontal="left" vertical="top" wrapText="1"/>
    </xf>
    <xf numFmtId="0" fontId="14" fillId="2" borderId="0" xfId="0" applyNumberFormat="1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  <xf numFmtId="165" fontId="8" fillId="2" borderId="1" xfId="4" applyNumberFormat="1" applyFont="1" applyFill="1" applyBorder="1"/>
    <xf numFmtId="9" fontId="3" fillId="2" borderId="1" xfId="2" applyFont="1" applyFill="1" applyBorder="1"/>
    <xf numFmtId="165" fontId="3" fillId="2" borderId="1" xfId="4" applyNumberFormat="1" applyFont="1" applyFill="1" applyBorder="1"/>
    <xf numFmtId="165" fontId="3" fillId="2" borderId="17" xfId="4" applyNumberFormat="1" applyFont="1" applyFill="1" applyBorder="1"/>
    <xf numFmtId="165" fontId="3" fillId="2" borderId="15" xfId="4" applyNumberFormat="1" applyFont="1" applyFill="1" applyBorder="1" applyAlignment="1">
      <alignment horizontal="center"/>
    </xf>
    <xf numFmtId="165" fontId="3" fillId="2" borderId="16" xfId="4" applyNumberFormat="1" applyFont="1" applyFill="1" applyBorder="1"/>
    <xf numFmtId="0" fontId="11" fillId="2" borderId="7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right"/>
    </xf>
    <xf numFmtId="3" fontId="8" fillId="2" borderId="22" xfId="0" applyNumberFormat="1" applyFont="1" applyFill="1" applyBorder="1" applyAlignment="1">
      <alignment horizontal="right"/>
    </xf>
    <xf numFmtId="166" fontId="3" fillId="2" borderId="1" xfId="2" applyNumberFormat="1" applyFont="1" applyFill="1" applyBorder="1"/>
    <xf numFmtId="3" fontId="17" fillId="2" borderId="4" xfId="0" applyNumberFormat="1" applyFont="1" applyFill="1" applyBorder="1" applyAlignment="1">
      <alignment horizontal="right"/>
    </xf>
    <xf numFmtId="3" fontId="18" fillId="2" borderId="4" xfId="0" applyNumberFormat="1" applyFont="1" applyFill="1" applyBorder="1" applyAlignment="1">
      <alignment horizontal="right"/>
    </xf>
    <xf numFmtId="3" fontId="20" fillId="2" borderId="13" xfId="0" applyNumberFormat="1" applyFont="1" applyFill="1" applyBorder="1" applyAlignment="1">
      <alignment horizontal="right" vertical="center"/>
    </xf>
    <xf numFmtId="166" fontId="3" fillId="2" borderId="1" xfId="2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3" fontId="17" fillId="0" borderId="6" xfId="0" applyNumberFormat="1" applyFont="1" applyFill="1" applyBorder="1" applyAlignment="1">
      <alignment horizontal="right"/>
    </xf>
    <xf numFmtId="3" fontId="19" fillId="0" borderId="13" xfId="0" applyNumberFormat="1" applyFont="1" applyFill="1" applyBorder="1" applyAlignment="1">
      <alignment horizontal="right" vertical="center"/>
    </xf>
  </cellXfs>
  <cellStyles count="7">
    <cellStyle name="Excel Built-in Normal" xfId="3" xr:uid="{00000000-0005-0000-0000-000000000000}"/>
    <cellStyle name="Lien hypertexte" xfId="6" builtinId="8"/>
    <cellStyle name="Milliers" xfId="4" builtinId="3"/>
    <cellStyle name="Normal" xfId="0" builtinId="0"/>
    <cellStyle name="Normal 2" xfId="5" xr:uid="{56D2F491-094C-4A25-AB09-A2C13DB86DA5}"/>
    <cellStyle name="Normal 7" xfId="1" xr:uid="{00000000-0005-0000-0000-000004000000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85C51-F418-490C-9FD8-03480707B5C0}">
  <dimension ref="A1:B6"/>
  <sheetViews>
    <sheetView tabSelected="1" workbookViewId="0"/>
  </sheetViews>
  <sheetFormatPr baseColWidth="10" defaultRowHeight="14" x14ac:dyDescent="0.3"/>
  <sheetData>
    <row r="1" spans="1:2" x14ac:dyDescent="0.3">
      <c r="A1" s="81" t="s">
        <v>43</v>
      </c>
    </row>
    <row r="3" spans="1:2" x14ac:dyDescent="0.3">
      <c r="B3" s="78" t="s">
        <v>28</v>
      </c>
    </row>
    <row r="4" spans="1:2" x14ac:dyDescent="0.3">
      <c r="B4" s="79" t="s">
        <v>30</v>
      </c>
    </row>
    <row r="5" spans="1:2" x14ac:dyDescent="0.3">
      <c r="B5" s="78" t="s">
        <v>35</v>
      </c>
    </row>
    <row r="6" spans="1:2" x14ac:dyDescent="0.3">
      <c r="B6" s="80" t="s">
        <v>34</v>
      </c>
    </row>
  </sheetData>
  <hyperlinks>
    <hyperlink ref="B3" location="'Carte 1'!A1" display="Carte 1 : Répartition des établissements de création et de diffusion publics ou bénéficiant d'un label ou d'une appellation attribué par le ministère de la Culture en juillet 2025" xr:uid="{DD80279B-4E97-4C39-8FD5-B5092282C82F}"/>
    <hyperlink ref="B4" location="'Tableau 1'!A1" display="Tableau 1 : Activité de l'Etablissement Public du Parc et de la Grande Halle de la Villette (EPPGHV), 2016-2024" xr:uid="{029BC333-34C5-456F-B714-8D07928BDE9F}"/>
    <hyperlink ref="B5" location="'Tableau 2'!A1" display="Tableau 2 : Activité des scènes nationales en 2019-2023*" xr:uid="{8B08B49B-32B2-4537-9FE6-EBB6DC39B18E}"/>
    <hyperlink ref="B6" location="'Graphique 1'!A1" display="Graphique 1 : Répartition des Scènes conventionnées d'intérêt national selon les 3 mentions de l'appellation en juillet 2025" xr:uid="{F70BEBF8-EA0F-4189-9E74-30D424D6BE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/>
  </sheetViews>
  <sheetFormatPr baseColWidth="10" defaultColWidth="11" defaultRowHeight="10" x14ac:dyDescent="0.2"/>
  <cols>
    <col min="1" max="16384" width="11" style="2"/>
  </cols>
  <sheetData>
    <row r="1" spans="1:6" ht="10.5" x14ac:dyDescent="0.25">
      <c r="A1" s="1" t="s">
        <v>28</v>
      </c>
    </row>
    <row r="2" spans="1:6" ht="11.25" x14ac:dyDescent="0.2">
      <c r="A2" s="70"/>
      <c r="B2" s="70"/>
    </row>
    <row r="3" spans="1:6" ht="11.25" x14ac:dyDescent="0.2">
      <c r="A3" s="71" t="s">
        <v>0</v>
      </c>
      <c r="B3" s="70"/>
    </row>
    <row r="4" spans="1:6" ht="11.25" x14ac:dyDescent="0.2">
      <c r="A4" s="71" t="s">
        <v>42</v>
      </c>
      <c r="B4" s="70"/>
      <c r="E4" s="70"/>
      <c r="F4" s="70"/>
    </row>
    <row r="5" spans="1:6" ht="11.25" x14ac:dyDescent="0.2">
      <c r="A5" s="72" t="s">
        <v>36</v>
      </c>
      <c r="B5" s="70"/>
      <c r="D5" s="19"/>
    </row>
    <row r="7" spans="1:6" ht="11.25" x14ac:dyDescent="0.2">
      <c r="A7" s="3" t="s">
        <v>29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9"/>
  <sheetViews>
    <sheetView zoomScaleNormal="100" workbookViewId="0">
      <selection activeCell="A18" sqref="A18"/>
    </sheetView>
  </sheetViews>
  <sheetFormatPr baseColWidth="10" defaultRowHeight="14" x14ac:dyDescent="0.3"/>
  <cols>
    <col min="1" max="1" width="37.25" customWidth="1"/>
    <col min="2" max="2" width="8.75" customWidth="1"/>
  </cols>
  <sheetData>
    <row r="1" spans="1:21" x14ac:dyDescent="0.3">
      <c r="A1" s="4" t="s">
        <v>30</v>
      </c>
      <c r="B1" s="4"/>
      <c r="C1" s="5"/>
      <c r="D1" s="5"/>
      <c r="E1" s="5"/>
      <c r="F1" s="5"/>
      <c r="G1" s="4"/>
      <c r="H1" s="4"/>
      <c r="I1" s="4"/>
      <c r="J1" s="4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3">
      <c r="A2" s="7" t="s">
        <v>1</v>
      </c>
      <c r="B2" s="7"/>
      <c r="C2" s="5"/>
      <c r="D2" s="5"/>
      <c r="E2" s="5"/>
      <c r="F2" s="5"/>
      <c r="G2" s="4"/>
      <c r="H2" s="4"/>
      <c r="I2" s="4"/>
      <c r="J2" s="4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3">
      <c r="A3" s="7"/>
      <c r="B3" s="7"/>
      <c r="C3" s="5"/>
      <c r="D3" s="5"/>
      <c r="E3" s="5"/>
      <c r="F3" s="5"/>
      <c r="G3" s="4"/>
      <c r="H3" s="4"/>
      <c r="I3" s="4"/>
      <c r="J3" s="4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10" customFormat="1" ht="21" x14ac:dyDescent="0.2">
      <c r="A4" s="15"/>
      <c r="B4" s="20">
        <v>2016</v>
      </c>
      <c r="C4" s="20">
        <v>2017</v>
      </c>
      <c r="D4" s="20">
        <v>2018</v>
      </c>
      <c r="E4" s="20">
        <v>2019</v>
      </c>
      <c r="F4" s="20">
        <v>2020</v>
      </c>
      <c r="G4" s="20">
        <v>2021</v>
      </c>
      <c r="H4" s="45">
        <v>2022</v>
      </c>
      <c r="I4" s="45">
        <v>2023</v>
      </c>
      <c r="J4" s="20">
        <v>2024</v>
      </c>
      <c r="K4" s="86" t="s">
        <v>31</v>
      </c>
      <c r="N4" s="6"/>
      <c r="O4" s="6"/>
      <c r="P4" s="6"/>
    </row>
    <row r="5" spans="1:21" x14ac:dyDescent="0.3">
      <c r="A5" s="16" t="s">
        <v>20</v>
      </c>
      <c r="B5" s="46">
        <v>102</v>
      </c>
      <c r="C5" s="46">
        <v>106</v>
      </c>
      <c r="D5" s="46">
        <v>116</v>
      </c>
      <c r="E5" s="47">
        <v>123</v>
      </c>
      <c r="F5" s="47">
        <v>43</v>
      </c>
      <c r="G5" s="47">
        <v>58</v>
      </c>
      <c r="H5" s="48">
        <v>92</v>
      </c>
      <c r="I5" s="62">
        <v>60</v>
      </c>
      <c r="J5" s="87">
        <v>84</v>
      </c>
      <c r="K5" s="88">
        <f>(J5-I5)/I5</f>
        <v>0.4</v>
      </c>
      <c r="N5" s="6"/>
      <c r="O5" s="6"/>
      <c r="P5" s="6"/>
    </row>
    <row r="6" spans="1:21" x14ac:dyDescent="0.3">
      <c r="A6" s="16" t="s">
        <v>21</v>
      </c>
      <c r="B6" s="46">
        <v>359</v>
      </c>
      <c r="C6" s="46">
        <v>425</v>
      </c>
      <c r="D6" s="46">
        <v>325</v>
      </c>
      <c r="E6" s="46">
        <v>444</v>
      </c>
      <c r="F6" s="46">
        <v>295</v>
      </c>
      <c r="G6" s="46">
        <v>281</v>
      </c>
      <c r="H6" s="46">
        <v>447</v>
      </c>
      <c r="I6" s="46">
        <v>421</v>
      </c>
      <c r="J6" s="89">
        <v>357</v>
      </c>
      <c r="K6" s="88">
        <f t="shared" ref="K6:K14" si="0">(J6-I6)/I6</f>
        <v>-0.15201900237529692</v>
      </c>
      <c r="N6" s="6"/>
      <c r="O6" s="6"/>
      <c r="P6" s="6"/>
    </row>
    <row r="7" spans="1:21" x14ac:dyDescent="0.3">
      <c r="A7" s="16" t="s">
        <v>26</v>
      </c>
      <c r="B7" s="46">
        <v>296</v>
      </c>
      <c r="C7" s="46">
        <v>369</v>
      </c>
      <c r="D7" s="46">
        <v>489</v>
      </c>
      <c r="E7" s="46">
        <v>314</v>
      </c>
      <c r="F7" s="46">
        <v>308</v>
      </c>
      <c r="G7" s="46">
        <v>472</v>
      </c>
      <c r="H7" s="49">
        <v>231</v>
      </c>
      <c r="I7" s="49">
        <v>384</v>
      </c>
      <c r="J7" s="89">
        <v>79</v>
      </c>
      <c r="K7" s="88">
        <f t="shared" si="0"/>
        <v>-0.79427083333333337</v>
      </c>
      <c r="N7" s="6"/>
      <c r="O7" s="6"/>
      <c r="P7" s="6"/>
    </row>
    <row r="8" spans="1:21" x14ac:dyDescent="0.3">
      <c r="A8" s="17" t="s">
        <v>9</v>
      </c>
      <c r="B8" s="46">
        <v>1028804</v>
      </c>
      <c r="C8" s="46">
        <v>1141787</v>
      </c>
      <c r="D8" s="46">
        <v>1520066</v>
      </c>
      <c r="E8" s="46">
        <v>2910237</v>
      </c>
      <c r="F8" s="46">
        <v>519461</v>
      </c>
      <c r="G8" s="46">
        <v>931262</v>
      </c>
      <c r="H8" s="49">
        <v>1740276</v>
      </c>
      <c r="I8" s="49">
        <v>2139405</v>
      </c>
      <c r="J8" s="89">
        <f>SUM(J9:J14)</f>
        <v>2589928</v>
      </c>
      <c r="K8" s="88">
        <f t="shared" si="0"/>
        <v>0.21058331638936995</v>
      </c>
      <c r="N8" s="6"/>
      <c r="O8" s="6"/>
      <c r="P8" s="6"/>
    </row>
    <row r="9" spans="1:21" x14ac:dyDescent="0.3">
      <c r="A9" s="41" t="s">
        <v>27</v>
      </c>
      <c r="B9" s="50">
        <v>182544</v>
      </c>
      <c r="C9" s="50">
        <v>209107</v>
      </c>
      <c r="D9" s="50">
        <v>241430</v>
      </c>
      <c r="E9" s="50">
        <v>231109</v>
      </c>
      <c r="F9" s="50">
        <v>29557</v>
      </c>
      <c r="G9" s="50">
        <v>151389</v>
      </c>
      <c r="H9" s="50">
        <v>190937</v>
      </c>
      <c r="I9" s="50">
        <v>196761</v>
      </c>
      <c r="J9" s="90">
        <v>179101</v>
      </c>
      <c r="K9" s="88">
        <f t="shared" si="0"/>
        <v>-8.9753558886161378E-2</v>
      </c>
      <c r="N9" s="6"/>
      <c r="O9" s="6"/>
      <c r="P9" s="6"/>
    </row>
    <row r="10" spans="1:21" x14ac:dyDescent="0.3">
      <c r="A10" s="42" t="s">
        <v>22</v>
      </c>
      <c r="B10" s="51">
        <v>118081</v>
      </c>
      <c r="C10" s="51">
        <v>147043</v>
      </c>
      <c r="D10" s="51">
        <v>436912</v>
      </c>
      <c r="E10" s="64">
        <v>1515418</v>
      </c>
      <c r="F10" s="64">
        <v>8464</v>
      </c>
      <c r="G10" s="64">
        <v>302696</v>
      </c>
      <c r="H10" s="64">
        <v>735700</v>
      </c>
      <c r="I10" s="65">
        <v>1112831</v>
      </c>
      <c r="J10" s="65">
        <v>43181</v>
      </c>
      <c r="K10" s="88">
        <f t="shared" si="0"/>
        <v>-0.96119716291152923</v>
      </c>
      <c r="N10" s="6"/>
      <c r="O10" s="6"/>
      <c r="P10" s="6"/>
    </row>
    <row r="11" spans="1:21" x14ac:dyDescent="0.3">
      <c r="A11" s="43" t="s">
        <v>8</v>
      </c>
      <c r="B11" s="51">
        <v>34691</v>
      </c>
      <c r="C11" s="51">
        <v>94219</v>
      </c>
      <c r="D11" s="51">
        <v>118680</v>
      </c>
      <c r="E11" s="64">
        <v>86100</v>
      </c>
      <c r="F11" s="64">
        <v>44077</v>
      </c>
      <c r="G11" s="64">
        <v>23855</v>
      </c>
      <c r="H11" s="64">
        <v>88368</v>
      </c>
      <c r="I11" s="65">
        <v>52330</v>
      </c>
      <c r="J11" s="91" t="s">
        <v>38</v>
      </c>
      <c r="K11" s="88"/>
      <c r="N11" s="6"/>
      <c r="O11" s="6"/>
      <c r="P11" s="6"/>
    </row>
    <row r="12" spans="1:21" x14ac:dyDescent="0.3">
      <c r="A12" s="42" t="s">
        <v>4</v>
      </c>
      <c r="B12" s="51">
        <v>313895</v>
      </c>
      <c r="C12" s="51">
        <v>324282</v>
      </c>
      <c r="D12" s="51">
        <v>267990</v>
      </c>
      <c r="E12" s="51">
        <v>399352</v>
      </c>
      <c r="F12" s="51">
        <v>201812</v>
      </c>
      <c r="G12" s="51">
        <v>124024</v>
      </c>
      <c r="H12" s="52">
        <v>318889</v>
      </c>
      <c r="I12" s="60">
        <v>303288</v>
      </c>
      <c r="J12" s="65">
        <f>1024628+973443</f>
        <v>1998071</v>
      </c>
      <c r="K12" s="88">
        <f t="shared" si="0"/>
        <v>5.5880318377251985</v>
      </c>
      <c r="N12" s="6"/>
      <c r="O12" s="6"/>
      <c r="P12" s="6"/>
    </row>
    <row r="13" spans="1:21" x14ac:dyDescent="0.3">
      <c r="A13" s="42" t="s">
        <v>5</v>
      </c>
      <c r="B13" s="51">
        <v>103783</v>
      </c>
      <c r="C13" s="51">
        <v>171030</v>
      </c>
      <c r="D13" s="51">
        <v>160610</v>
      </c>
      <c r="E13" s="51">
        <v>208990</v>
      </c>
      <c r="F13" s="51">
        <v>81337</v>
      </c>
      <c r="G13" s="51">
        <v>109128</v>
      </c>
      <c r="H13" s="52">
        <v>123722</v>
      </c>
      <c r="I13" s="60">
        <v>127524</v>
      </c>
      <c r="J13" s="65">
        <f>76125+30972</f>
        <v>107097</v>
      </c>
      <c r="K13" s="88">
        <f t="shared" si="0"/>
        <v>-0.160181612872871</v>
      </c>
      <c r="N13" s="6"/>
      <c r="O13" s="6"/>
      <c r="P13" s="6"/>
    </row>
    <row r="14" spans="1:21" x14ac:dyDescent="0.3">
      <c r="A14" s="44" t="s">
        <v>6</v>
      </c>
      <c r="B14" s="53">
        <v>275810</v>
      </c>
      <c r="C14" s="53">
        <v>196106</v>
      </c>
      <c r="D14" s="53">
        <v>294444</v>
      </c>
      <c r="E14" s="53">
        <v>469258</v>
      </c>
      <c r="F14" s="53">
        <v>154214</v>
      </c>
      <c r="G14" s="53">
        <v>220341</v>
      </c>
      <c r="H14" s="54">
        <v>282660</v>
      </c>
      <c r="I14" s="61">
        <v>346671</v>
      </c>
      <c r="J14" s="92">
        <v>262478</v>
      </c>
      <c r="K14" s="88">
        <f t="shared" si="0"/>
        <v>-0.24286138730958171</v>
      </c>
      <c r="N14" s="6"/>
      <c r="O14" s="6"/>
      <c r="P14" s="6"/>
    </row>
    <row r="15" spans="1:21" s="67" customFormat="1" ht="21.75" customHeight="1" x14ac:dyDescent="0.3">
      <c r="A15" s="82" t="s">
        <v>23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66"/>
    </row>
    <row r="16" spans="1:21" s="69" customFormat="1" ht="17.25" customHeight="1" x14ac:dyDescent="0.3">
      <c r="A16" s="82" t="s">
        <v>25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68"/>
      <c r="M16" s="68"/>
      <c r="N16" s="68"/>
      <c r="O16" s="68"/>
    </row>
    <row r="17" spans="1:11" s="69" customFormat="1" x14ac:dyDescent="0.3">
      <c r="A17" s="83" t="s">
        <v>24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</row>
    <row r="18" spans="1:11" s="69" customFormat="1" x14ac:dyDescent="0.3">
      <c r="A18" s="77" t="s">
        <v>39</v>
      </c>
      <c r="B18" s="76"/>
      <c r="C18" s="76"/>
      <c r="D18" s="76"/>
      <c r="E18" s="76"/>
      <c r="F18" s="76"/>
      <c r="G18" s="76"/>
      <c r="H18" s="76"/>
      <c r="I18" s="76"/>
      <c r="J18" s="76"/>
      <c r="K18" s="73"/>
    </row>
    <row r="19" spans="1:11" s="9" customFormat="1" x14ac:dyDescent="0.3">
      <c r="A19" s="8" t="s">
        <v>32</v>
      </c>
      <c r="B19" s="6"/>
    </row>
  </sheetData>
  <mergeCells count="3">
    <mergeCell ref="A15:K15"/>
    <mergeCell ref="A16:K16"/>
    <mergeCell ref="A17:K17"/>
  </mergeCells>
  <pageMargins left="0.7" right="0.7" top="0.75" bottom="0.75" header="0.3" footer="0.3"/>
  <pageSetup paperSize="9" orientation="landscape" r:id="rId1"/>
  <headerFooter>
    <oddFooter>&amp;C&amp;1#&amp;"Calibri"&amp;12&amp;K008000C1 Données Internes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"/>
  <sheetViews>
    <sheetView workbookViewId="0">
      <selection activeCell="H17" sqref="H17"/>
    </sheetView>
  </sheetViews>
  <sheetFormatPr baseColWidth="10" defaultRowHeight="14" x14ac:dyDescent="0.3"/>
  <cols>
    <col min="1" max="1" width="24" customWidth="1"/>
    <col min="3" max="6" width="11.5" customWidth="1"/>
  </cols>
  <sheetData>
    <row r="1" spans="1:9" x14ac:dyDescent="0.3">
      <c r="A1" s="1" t="s">
        <v>35</v>
      </c>
      <c r="B1" s="2"/>
      <c r="C1" s="2"/>
      <c r="D1" s="2"/>
      <c r="E1" s="2"/>
      <c r="F1" s="2"/>
    </row>
    <row r="2" spans="1:9" x14ac:dyDescent="0.3">
      <c r="A2" s="1"/>
      <c r="B2" s="2"/>
      <c r="C2" s="2"/>
      <c r="D2" s="2"/>
      <c r="E2" s="2"/>
      <c r="F2" s="2"/>
    </row>
    <row r="3" spans="1:9" ht="15.75" customHeight="1" thickBot="1" x14ac:dyDescent="0.35">
      <c r="A3" s="12"/>
      <c r="B3" s="84"/>
      <c r="C3" s="84"/>
      <c r="D3" s="84"/>
      <c r="E3" s="59"/>
      <c r="F3" s="59"/>
    </row>
    <row r="4" spans="1:9" ht="31.5" customHeight="1" thickBot="1" x14ac:dyDescent="0.35">
      <c r="A4" s="12"/>
      <c r="B4" s="21">
        <v>2019</v>
      </c>
      <c r="C4" s="21">
        <v>2020</v>
      </c>
      <c r="D4" s="21">
        <v>2021</v>
      </c>
      <c r="E4" s="21">
        <v>2022</v>
      </c>
      <c r="F4" s="93">
        <v>2023</v>
      </c>
      <c r="G4" s="94" t="s">
        <v>33</v>
      </c>
    </row>
    <row r="5" spans="1:9" x14ac:dyDescent="0.3">
      <c r="A5" s="22" t="s">
        <v>2</v>
      </c>
      <c r="B5" s="55">
        <v>4830</v>
      </c>
      <c r="C5" s="29">
        <v>2479</v>
      </c>
      <c r="D5" s="30">
        <v>3653</v>
      </c>
      <c r="E5" s="32" t="s">
        <v>48</v>
      </c>
      <c r="F5" s="95">
        <f>4450+236</f>
        <v>4686</v>
      </c>
      <c r="G5" s="88">
        <v>-3.5206917850525016E-2</v>
      </c>
      <c r="I5" s="28"/>
    </row>
    <row r="6" spans="1:9" x14ac:dyDescent="0.3">
      <c r="A6" s="23" t="s">
        <v>7</v>
      </c>
      <c r="B6" s="55">
        <v>164</v>
      </c>
      <c r="C6" s="29">
        <v>95</v>
      </c>
      <c r="D6" s="30">
        <v>106</v>
      </c>
      <c r="E6" s="32" t="s">
        <v>44</v>
      </c>
      <c r="F6" s="95">
        <f>163+5</f>
        <v>168</v>
      </c>
      <c r="G6" s="88">
        <v>-6.6666666666666666E-2</v>
      </c>
    </row>
    <row r="7" spans="1:9" x14ac:dyDescent="0.3">
      <c r="A7" s="24" t="s">
        <v>10</v>
      </c>
      <c r="B7" s="56">
        <v>4878</v>
      </c>
      <c r="C7" s="31">
        <v>2449</v>
      </c>
      <c r="D7" s="37">
        <v>2959</v>
      </c>
      <c r="E7" s="104">
        <v>5814</v>
      </c>
      <c r="F7" s="96">
        <v>5832</v>
      </c>
      <c r="G7" s="97">
        <v>3.0959752321981426E-3</v>
      </c>
    </row>
    <row r="8" spans="1:9" x14ac:dyDescent="0.3">
      <c r="A8" s="23" t="s">
        <v>3</v>
      </c>
      <c r="B8" s="55">
        <v>11815</v>
      </c>
      <c r="C8" s="29">
        <v>5811</v>
      </c>
      <c r="D8" s="32">
        <v>9065</v>
      </c>
      <c r="E8" s="32" t="s">
        <v>45</v>
      </c>
      <c r="F8" s="98">
        <f>10727+756</f>
        <v>11483</v>
      </c>
      <c r="G8" s="88">
        <v>2.4627464977246365E-2</v>
      </c>
    </row>
    <row r="9" spans="1:9" x14ac:dyDescent="0.3">
      <c r="A9" s="25" t="s">
        <v>11</v>
      </c>
      <c r="B9" s="57">
        <v>8814</v>
      </c>
      <c r="C9" s="33">
        <v>4375</v>
      </c>
      <c r="D9" s="34">
        <v>5688</v>
      </c>
      <c r="E9" s="34">
        <v>8024</v>
      </c>
      <c r="F9" s="99">
        <v>7674</v>
      </c>
      <c r="G9" s="88">
        <v>-4.3619142572283151E-2</v>
      </c>
    </row>
    <row r="10" spans="1:9" x14ac:dyDescent="0.3">
      <c r="A10" s="23" t="s">
        <v>12</v>
      </c>
      <c r="B10" s="55">
        <v>5771</v>
      </c>
      <c r="C10" s="29">
        <v>2750</v>
      </c>
      <c r="D10" s="30">
        <v>3917</v>
      </c>
      <c r="E10" s="32">
        <v>10747</v>
      </c>
      <c r="F10" s="95">
        <v>5517</v>
      </c>
      <c r="G10" s="88">
        <v>-0.48664743649390529</v>
      </c>
    </row>
    <row r="11" spans="1:9" x14ac:dyDescent="0.3">
      <c r="A11" s="23" t="s">
        <v>13</v>
      </c>
      <c r="B11" s="55">
        <v>33032</v>
      </c>
      <c r="C11" s="29">
        <v>13508</v>
      </c>
      <c r="D11" s="32">
        <v>16946</v>
      </c>
      <c r="E11" s="32">
        <v>35112</v>
      </c>
      <c r="F11" s="98">
        <v>34749</v>
      </c>
      <c r="G11" s="88">
        <v>-1.0338345864661654E-2</v>
      </c>
    </row>
    <row r="12" spans="1:9" s="10" customFormat="1" ht="25.5" customHeight="1" thickBot="1" x14ac:dyDescent="0.35">
      <c r="A12" s="26" t="s">
        <v>17</v>
      </c>
      <c r="B12" s="58">
        <v>4131223.5</v>
      </c>
      <c r="C12" s="35">
        <v>1781648</v>
      </c>
      <c r="D12" s="36">
        <v>3049334</v>
      </c>
      <c r="E12" s="105" t="s">
        <v>46</v>
      </c>
      <c r="F12" s="100">
        <f>4209855+88414+35296+71500-194366+8892+16340</f>
        <v>4235931</v>
      </c>
      <c r="G12" s="101">
        <v>4.466820042427321E-3</v>
      </c>
    </row>
    <row r="13" spans="1:9" s="10" customFormat="1" x14ac:dyDescent="0.3">
      <c r="A13" s="63" t="s">
        <v>40</v>
      </c>
      <c r="B13" s="38"/>
      <c r="C13" s="39"/>
      <c r="D13" s="40"/>
      <c r="E13" s="40"/>
      <c r="F13" s="40"/>
    </row>
    <row r="14" spans="1:9" s="10" customFormat="1" x14ac:dyDescent="0.3">
      <c r="A14" s="63" t="s">
        <v>47</v>
      </c>
      <c r="B14" s="38"/>
      <c r="C14" s="39"/>
      <c r="D14" s="40"/>
      <c r="E14" s="40"/>
      <c r="F14" s="40"/>
    </row>
    <row r="15" spans="1:9" s="10" customFormat="1" ht="36" customHeight="1" x14ac:dyDescent="0.2">
      <c r="A15" s="85" t="s">
        <v>41</v>
      </c>
      <c r="B15" s="85"/>
      <c r="C15" s="85"/>
      <c r="D15" s="85"/>
      <c r="E15" s="85"/>
      <c r="F15" s="85"/>
      <c r="G15" s="85"/>
    </row>
    <row r="16" spans="1:9" ht="14.25" customHeight="1" x14ac:dyDescent="0.3">
      <c r="A16" s="8" t="s">
        <v>32</v>
      </c>
      <c r="B16" s="27"/>
      <c r="C16" s="27"/>
      <c r="D16" s="27"/>
      <c r="E16" s="27"/>
      <c r="F16" s="27"/>
    </row>
    <row r="17" spans="1:1" x14ac:dyDescent="0.3">
      <c r="A17" s="28"/>
    </row>
  </sheetData>
  <mergeCells count="2">
    <mergeCell ref="B3:D3"/>
    <mergeCell ref="A15:G15"/>
  </mergeCells>
  <pageMargins left="0.7" right="0.7" top="0.75" bottom="0.75" header="0.3" footer="0.3"/>
  <pageSetup paperSize="9" orientation="landscape" r:id="rId1"/>
  <headerFooter>
    <oddFooter>&amp;C&amp;1#&amp;"Calibri"&amp;12&amp;K008000C1 Données Internes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"/>
  <sheetViews>
    <sheetView workbookViewId="0">
      <selection activeCell="E24" sqref="E24"/>
    </sheetView>
  </sheetViews>
  <sheetFormatPr baseColWidth="10" defaultColWidth="11" defaultRowHeight="10" x14ac:dyDescent="0.2"/>
  <cols>
    <col min="1" max="1" width="29.08203125" style="12" customWidth="1"/>
    <col min="2" max="2" width="14.08203125" style="12" customWidth="1"/>
    <col min="3" max="16384" width="11" style="12"/>
  </cols>
  <sheetData>
    <row r="1" spans="1:8" ht="15.75" customHeight="1" x14ac:dyDescent="0.45">
      <c r="A1" s="11" t="s">
        <v>34</v>
      </c>
      <c r="H1" s="18"/>
    </row>
    <row r="2" spans="1:8" x14ac:dyDescent="0.2">
      <c r="A2" s="75" t="s">
        <v>18</v>
      </c>
    </row>
    <row r="3" spans="1:8" x14ac:dyDescent="0.2">
      <c r="A3" s="13"/>
      <c r="B3" s="102" t="s">
        <v>19</v>
      </c>
    </row>
    <row r="4" spans="1:8" x14ac:dyDescent="0.2">
      <c r="A4" s="14" t="s">
        <v>14</v>
      </c>
      <c r="B4" s="103">
        <v>44</v>
      </c>
      <c r="D4" s="28"/>
    </row>
    <row r="5" spans="1:8" x14ac:dyDescent="0.2">
      <c r="A5" s="14" t="s">
        <v>15</v>
      </c>
      <c r="B5" s="103">
        <v>76</v>
      </c>
      <c r="D5" s="28"/>
    </row>
    <row r="6" spans="1:8" x14ac:dyDescent="0.2">
      <c r="A6" s="14" t="s">
        <v>16</v>
      </c>
      <c r="B6" s="103">
        <v>24</v>
      </c>
      <c r="D6" s="28"/>
    </row>
    <row r="7" spans="1:8" x14ac:dyDescent="0.2">
      <c r="A7" s="74" t="s">
        <v>37</v>
      </c>
      <c r="B7" s="102">
        <f>SUM(B4:B6)</f>
        <v>144</v>
      </c>
      <c r="D7" s="28"/>
    </row>
    <row r="8" spans="1:8" x14ac:dyDescent="0.2">
      <c r="A8" s="8" t="s">
        <v>32</v>
      </c>
      <c r="C8" s="28"/>
      <c r="D8" s="28"/>
    </row>
  </sheetData>
  <pageMargins left="0.7" right="0.7" top="0.75" bottom="0.75" header="0.3" footer="0.3"/>
  <pageSetup paperSize="9" orientation="landscape" r:id="rId1"/>
  <headerFooter>
    <oddFooter>&amp;C&amp;1#&amp;"Calibri"&amp;12&amp;K008000C1 Données Internes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Carte 1</vt:lpstr>
      <vt:lpstr>Tableau 1</vt:lpstr>
      <vt:lpstr>Tableau 2</vt:lpstr>
      <vt:lpstr>Graphique 1</vt:lpstr>
    </vt:vector>
  </TitlesOfParts>
  <Company>Ministère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DEPS, ministère de la Culture</dc:creator>
  <cp:lastModifiedBy>BAUCHAT Barbara</cp:lastModifiedBy>
  <cp:lastPrinted>2025-01-13T15:56:42Z</cp:lastPrinted>
  <dcterms:created xsi:type="dcterms:W3CDTF">2022-07-04T06:54:28Z</dcterms:created>
  <dcterms:modified xsi:type="dcterms:W3CDTF">2025-09-18T15:51:25Z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2024-12-30T15:12:23Z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eb4a0164-3591-4ffe-bb3d-a451756c8d6f</vt:lpwstr>
  </property>
  <property fmtid="{D5CDD505-2E9C-101B-9397-08002B2CF9AE}" pid="8" name="MSIP_Label_37f782e2-1048-4ae6-8561-ea50d7047004_ContentBits">
    <vt:lpwstr>2</vt:lpwstr>
  </property>
</Properties>
</file>