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A3C8920B-9A8F-4D3D-955E-4B3079EABFCB}" xr6:coauthVersionLast="47" xr6:coauthVersionMax="47" xr10:uidLastSave="{00000000-0000-0000-0000-000000000000}"/>
  <bookViews>
    <workbookView xWindow="-120" yWindow="-120" windowWidth="25440" windowHeight="15390" tabRatio="727" xr2:uid="{00000000-000D-0000-FFFF-FFFF00000000}"/>
  </bookViews>
  <sheets>
    <sheet name="Sommaire" sheetId="6" r:id="rId1"/>
    <sheet name="Graphique 1" sheetId="9" r:id="rId2"/>
    <sheet name="Graphique 2" sheetId="16" r:id="rId3"/>
    <sheet name="Tableau 1" sheetId="14" r:id="rId4"/>
    <sheet name="Graphique 3" sheetId="7" r:id="rId5"/>
    <sheet name="Graphique 5" sheetId="3" r:id="rId6"/>
    <sheet name="Graphique 6" sheetId="17" r:id="rId7"/>
    <sheet name="Tableau 2" sheetId="8" r:id="rId8"/>
  </sheets>
  <definedNames>
    <definedName name="_xlnm.Print_Area" localSheetId="1">'Graphique 1'!$A$1:$A$11</definedName>
    <definedName name="_xlnm.Print_Area" localSheetId="2">'Graphique 2'!$A$1:$E$16</definedName>
    <definedName name="_xlnm.Print_Area" localSheetId="4">'Graphique 3'!$B$7:$I$10</definedName>
    <definedName name="_xlnm.Print_Area" localSheetId="5">'Graphique 5'!$A$1:$G$2</definedName>
    <definedName name="_xlnm.Print_Area" localSheetId="6">'Graphique 6'!#REF!</definedName>
    <definedName name="_xlnm.Print_Area" localSheetId="3">'Tableau 1'!$A$1:$K$36</definedName>
    <definedName name="_xlnm.Print_Area" localSheetId="7">'Tableau 2'!$A$1:$H$16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1" i="7" l="1"/>
  <c r="AB41" i="7" s="1"/>
  <c r="AA33" i="7"/>
  <c r="AB33" i="7"/>
  <c r="AA32" i="7"/>
  <c r="AB32" i="7" s="1"/>
  <c r="AA36" i="7"/>
  <c r="AB36" i="7"/>
  <c r="AA25" i="7"/>
  <c r="AB25" i="7" s="1"/>
  <c r="AA43" i="7"/>
  <c r="AB43" i="7" s="1"/>
  <c r="AA42" i="7"/>
  <c r="AB42" i="7" s="1"/>
  <c r="AA40" i="7"/>
  <c r="AB40" i="7" s="1"/>
  <c r="AA39" i="7"/>
  <c r="AB39" i="7" s="1"/>
  <c r="AA38" i="7"/>
  <c r="AB38" i="7" s="1"/>
  <c r="AA37" i="7"/>
  <c r="AB37" i="7" s="1"/>
  <c r="AA35" i="7"/>
  <c r="AB35" i="7" s="1"/>
  <c r="AA34" i="7"/>
  <c r="AB34" i="7" s="1"/>
  <c r="AA31" i="7"/>
  <c r="AB31" i="7" s="1"/>
  <c r="AA30" i="7"/>
  <c r="AB30" i="7" s="1"/>
  <c r="AA29" i="7"/>
  <c r="AB29" i="7" s="1"/>
  <c r="AA28" i="7"/>
  <c r="AB28" i="7" s="1"/>
  <c r="AA27" i="7"/>
  <c r="AB27" i="7" s="1"/>
  <c r="AA26" i="7"/>
  <c r="AB26" i="7" s="1"/>
  <c r="AA17" i="7"/>
  <c r="AB17" i="7" s="1"/>
  <c r="AA18" i="7"/>
  <c r="AB18" i="7" s="1"/>
  <c r="AA19" i="7"/>
  <c r="AB19" i="7" s="1"/>
  <c r="AA20" i="7"/>
  <c r="AB20" i="7" s="1"/>
  <c r="AA21" i="7"/>
  <c r="AB21" i="7" s="1"/>
  <c r="AA22" i="7"/>
  <c r="AB22" i="7" s="1"/>
  <c r="AA23" i="7"/>
  <c r="AB23" i="7" s="1"/>
  <c r="AA24" i="7"/>
  <c r="AB24" i="7" s="1"/>
  <c r="AA16" i="7"/>
  <c r="C6" i="7"/>
  <c r="D6" i="7"/>
  <c r="E6" i="7"/>
  <c r="F6" i="7"/>
  <c r="G6" i="7"/>
  <c r="B6" i="7"/>
  <c r="AA44" i="7" l="1"/>
  <c r="H5" i="7" s="1"/>
  <c r="AB16" i="7"/>
  <c r="AB44" i="7" s="1"/>
  <c r="H4" i="7" s="1"/>
  <c r="H6" i="7" l="1"/>
  <c r="AC44" i="7"/>
  <c r="Z44" i="7" s="1"/>
  <c r="D14" i="3" l="1"/>
</calcChain>
</file>

<file path=xl/sharedStrings.xml><?xml version="1.0" encoding="utf-8"?>
<sst xmlns="http://schemas.openxmlformats.org/spreadsheetml/2006/main" count="375" uniqueCount="223">
  <si>
    <t>Arc de triomphe</t>
  </si>
  <si>
    <t>Musée de l'Armée</t>
  </si>
  <si>
    <t>Centre Pompidou</t>
  </si>
  <si>
    <t>Musée de l'Orangerie</t>
  </si>
  <si>
    <t>Fondation Louis Vuitton</t>
  </si>
  <si>
    <t xml:space="preserve">Musée du Louvre </t>
  </si>
  <si>
    <t xml:space="preserve">Cité des sciences et de l'industrie </t>
  </si>
  <si>
    <t xml:space="preserve">Atelier des Lumières </t>
  </si>
  <si>
    <t xml:space="preserve">Domaine de Versailles </t>
  </si>
  <si>
    <t>Nombre d'entrées
en 2019</t>
  </si>
  <si>
    <t>Nombre d'entrées
en 2020</t>
  </si>
  <si>
    <t>Domaine national de Chambord</t>
  </si>
  <si>
    <t>Nombre d'entrées
en 2021</t>
  </si>
  <si>
    <t>Fermé</t>
  </si>
  <si>
    <t>Site</t>
  </si>
  <si>
    <t>Musée du Louvre (y compris Musée Eugène Delacroix)</t>
  </si>
  <si>
    <t>Musée et domaine national de Versailles (yc spectacles, hors parc)</t>
  </si>
  <si>
    <t>Centre Georges-Pompidou, Musée national d’Art moderne</t>
  </si>
  <si>
    <t>Musée d’Orsay</t>
  </si>
  <si>
    <t>Universcience</t>
  </si>
  <si>
    <t>Musée de l’armée</t>
  </si>
  <si>
    <t>Musée du Quai Branly – Jacques Chirac</t>
  </si>
  <si>
    <t>Musée de l’Orangerie</t>
  </si>
  <si>
    <t>Musées des Confluences</t>
  </si>
  <si>
    <t>Musée Rodin (Paris)</t>
  </si>
  <si>
    <t>Musée des arts décoratifs, Paris</t>
  </si>
  <si>
    <t>Musée du Louvre-Lens</t>
  </si>
  <si>
    <t>Château de Chantilly</t>
  </si>
  <si>
    <t>Musée du Luxembourg, Paris (RMN-GP)</t>
  </si>
  <si>
    <t>Musée des beaux-arts, Lyon</t>
  </si>
  <si>
    <t>Palais de la Porte Dorée Musée national de l'histoire et de l'immigration (yc Aquarium)</t>
  </si>
  <si>
    <t>Château de Blois</t>
  </si>
  <si>
    <t>Cité de l’Architecture et du Patrimoine – Musée des Monuments français</t>
  </si>
  <si>
    <t>Musée Toulouse-Lautrec, Albi</t>
  </si>
  <si>
    <t>Musée de Pont-Aven</t>
  </si>
  <si>
    <t>Musée national de la Marine à Brest</t>
  </si>
  <si>
    <t>Nombre d'entrées des non-résidents</t>
  </si>
  <si>
    <t>Non-résidents</t>
  </si>
  <si>
    <t>Résidents</t>
  </si>
  <si>
    <t>Auvergne-Rhône-Alpes</t>
  </si>
  <si>
    <t>Musée des Confluences - Lyon</t>
  </si>
  <si>
    <t>Bourgogne-Franche-Comté</t>
  </si>
  <si>
    <t>Citadelle de Besançon - Besançon</t>
  </si>
  <si>
    <t>Bretagne</t>
  </si>
  <si>
    <t>Musée de Pont-Aven - Pont-Aven</t>
  </si>
  <si>
    <t>Centre-Val-de-Loire</t>
  </si>
  <si>
    <t>Domaine National de Chambord - Chambord</t>
  </si>
  <si>
    <t>Ecomusée du Véron - Savigny-en-Véron</t>
  </si>
  <si>
    <t>Grand-Est</t>
  </si>
  <si>
    <t>Château de Lunéville - Lunéville</t>
  </si>
  <si>
    <t>Hauts-de-France</t>
  </si>
  <si>
    <t>Familistère de Guise - Guise</t>
  </si>
  <si>
    <t>Palais des Beaux-Arts de Lille - Lille</t>
  </si>
  <si>
    <t>Ile-de-France</t>
  </si>
  <si>
    <t>Arc de Triomphe  - Paris</t>
  </si>
  <si>
    <t>Château de Fontainebleau - Fontainebleau</t>
  </si>
  <si>
    <t>Château de Versailles - Versailles</t>
  </si>
  <si>
    <t>Cité de l'Architecture et du Patrimoine - Paris</t>
  </si>
  <si>
    <t>Conciergerie - Paris</t>
  </si>
  <si>
    <t>Mac Val - Vitry-sur-Seine</t>
  </si>
  <si>
    <t>MNAM - Centre Pompidou - Paris</t>
  </si>
  <si>
    <t>Musée de la Grande Guerre du pays de Meaux - Meaux</t>
  </si>
  <si>
    <t>Musée de l'Air et de l'Espace - Le Bourget</t>
  </si>
  <si>
    <t>Musée de l'Orangerie - Paris</t>
  </si>
  <si>
    <t>Musée des Arts Décoratifs - Paris</t>
  </si>
  <si>
    <t>Musée d'Orsay - Paris</t>
  </si>
  <si>
    <t>Musée du Louvre - Paris</t>
  </si>
  <si>
    <t>Musée du Luxembourg  - Paris</t>
  </si>
  <si>
    <t>Musée du Quai Branly - Paris</t>
  </si>
  <si>
    <t>Musée Picasso - Paris</t>
  </si>
  <si>
    <t>Musée Rodin - Paris</t>
  </si>
  <si>
    <t>Palais de la Porte Dorée - Paris</t>
  </si>
  <si>
    <t>Panthéon  - Paris</t>
  </si>
  <si>
    <t>Normandie</t>
  </si>
  <si>
    <t>Le Mont-Saint-Michel - Mont-Saint-Michel</t>
  </si>
  <si>
    <t>Les Pêcheries - Musée de Fécamp - Fécamp</t>
  </si>
  <si>
    <t>Musée de Dieppe - Dieppe</t>
  </si>
  <si>
    <t>Nouvelle-Aquitaine</t>
  </si>
  <si>
    <t>Ecomusée de la Grande Lande - Sabres</t>
  </si>
  <si>
    <t>Musée d'Aquitaine - Bordeaux</t>
  </si>
  <si>
    <t>Occitanie</t>
  </si>
  <si>
    <t>Musée Fabre - Montpellier</t>
  </si>
  <si>
    <t>Musée Toulouse-Lautrec - Albi</t>
  </si>
  <si>
    <t>Outre-Mer</t>
  </si>
  <si>
    <t>Ecomusée de Marie-Galante - Guadeloupe</t>
  </si>
  <si>
    <t>Musée Territorial Alexandre Franconie - Guyane</t>
  </si>
  <si>
    <t>Maison de la Canne - Martinique</t>
  </si>
  <si>
    <t>Pays-de-la-Loire</t>
  </si>
  <si>
    <t>Château des Ducs de Bretagne - Musée d'Histoire de Nantes - Nantes</t>
  </si>
  <si>
    <t>Provence-Alpes-Côte d'Azur</t>
  </si>
  <si>
    <t>MuCem - Marseille</t>
  </si>
  <si>
    <t>Musée d'Art Moderne et d'Art Contemporain - Nice</t>
  </si>
  <si>
    <t>Tourisme et Culture</t>
  </si>
  <si>
    <t>Unités</t>
  </si>
  <si>
    <t>Muséum national d'Histoire naturelle</t>
  </si>
  <si>
    <t>Total</t>
  </si>
  <si>
    <t>Muséum d'histoire naturelle de Nantes</t>
  </si>
  <si>
    <t xml:space="preserve">Musée d'Orsay </t>
  </si>
  <si>
    <t xml:space="preserve">Sainte Chapelle </t>
  </si>
  <si>
    <t xml:space="preserve">Musée du quai Branly - Jacques Chirac </t>
  </si>
  <si>
    <t>Nombre d'entrées
en 2022</t>
  </si>
  <si>
    <t>Musée de la Libération de Paris - Musée du Général Leclerc - Musée Jean Moulin</t>
  </si>
  <si>
    <t>mars</t>
  </si>
  <si>
    <t>mai</t>
  </si>
  <si>
    <t>juin</t>
  </si>
  <si>
    <t>août</t>
  </si>
  <si>
    <t>2020/2019</t>
  </si>
  <si>
    <t>2022/2019</t>
  </si>
  <si>
    <t>Durée</t>
  </si>
  <si>
    <t>Nombre d'entrées</t>
  </si>
  <si>
    <t>moyenne par exposition</t>
  </si>
  <si>
    <t>en jours calendaires</t>
  </si>
  <si>
    <t>Ensemble
(15 expositions)</t>
  </si>
  <si>
    <t>dont expositions de moins de 1 million d'entrées (13)</t>
  </si>
  <si>
    <t>dont expositions de moins de 1 million d'entrées (14)</t>
  </si>
  <si>
    <t>janv.</t>
  </si>
  <si>
    <t>févr.</t>
  </si>
  <si>
    <t>avr.</t>
  </si>
  <si>
    <t>juil.</t>
  </si>
  <si>
    <t>sept.</t>
  </si>
  <si>
    <t>oct.</t>
  </si>
  <si>
    <t>nov.</t>
  </si>
  <si>
    <t>déc.</t>
  </si>
  <si>
    <t>Fréquentation 2019</t>
  </si>
  <si>
    <t>Fréquentation 2023</t>
  </si>
  <si>
    <t>juillet</t>
  </si>
  <si>
    <t>septembre</t>
  </si>
  <si>
    <t>octobre</t>
  </si>
  <si>
    <t>novembre</t>
  </si>
  <si>
    <t>décembre</t>
  </si>
  <si>
    <t>Voyages 2019</t>
  </si>
  <si>
    <t>Voyages 2023</t>
  </si>
  <si>
    <t>** voyages des résidents à destination de la France métropolitaine ou des DOM uniquement</t>
  </si>
  <si>
    <t>Indice 100 = janvier 2019</t>
  </si>
  <si>
    <t>Sources : Patrimostat, DEPS, ministère de la Culture, 2024 ; Suivi de la demande touristique, Insee, 2024</t>
  </si>
  <si>
    <t>Liste des établissements (fréquentation 2023 par mois)</t>
  </si>
  <si>
    <t>*Champ : 69 sites patrimoniaux en France, hors Corse, la Réunion et Mayotte (liste fournie dans le fichier de données)</t>
  </si>
  <si>
    <t>CNCS - Moulins</t>
  </si>
  <si>
    <t>Cité de la Préhistoire - Orgnac-L'Aven</t>
  </si>
  <si>
    <t>Centre d'interprétation - MuséoParc Alésia - Alésia</t>
  </si>
  <si>
    <t>MBA - Dijon</t>
  </si>
  <si>
    <t>MBA - Rennes</t>
  </si>
  <si>
    <t>MBA -Tours</t>
  </si>
  <si>
    <t>Musée d'art moderne et contemporain - Strasbourg</t>
  </si>
  <si>
    <t>ARCHEA</t>
  </si>
  <si>
    <t>Crypte Archéologique du Parvis Notre-Dame</t>
  </si>
  <si>
    <t>Les Catacombes</t>
  </si>
  <si>
    <t>Maison de Balzac</t>
  </si>
  <si>
    <t>Maison de Victor Hugo</t>
  </si>
  <si>
    <t>Maison-atelier Foujita</t>
  </si>
  <si>
    <t>Musée Bourdelle</t>
  </si>
  <si>
    <t>Musée Carnavalet-Histoire de Paris</t>
  </si>
  <si>
    <t>Musée Cernuschi, Musée des Arts de l'Asie de la ville de Paris</t>
  </si>
  <si>
    <t>Musée Cognacq-Jay, Musée du XVIIIe siècle de la ville de Paris</t>
  </si>
  <si>
    <t>Musée Zadkine</t>
  </si>
  <si>
    <t>Musée d'Art Moderne de la ville de Paris</t>
  </si>
  <si>
    <t>Musée d'art et d'histoire du Judaïsme</t>
  </si>
  <si>
    <t>Musée de la Vie Romantique</t>
  </si>
  <si>
    <t>Musée du Jouet - Poissy</t>
  </si>
  <si>
    <t>Musée national du Moyen Âge - Thermes et hôtel de Cluny - Paris</t>
  </si>
  <si>
    <t>Palais Galliera - Musée de la Mode de la ville de Paris</t>
  </si>
  <si>
    <t>Petit Palais, Musée des Beaux-Arts de la ville de Paris</t>
  </si>
  <si>
    <t>MBA - Caen</t>
  </si>
  <si>
    <t>MBA - Rouen</t>
  </si>
  <si>
    <t>MBA - Angers</t>
  </si>
  <si>
    <t>Graphique 1 : Indices mensuels de fréquentation des lieux patrimoniaux et du nombre de voyages des résidents en France, en 2023</t>
  </si>
  <si>
    <t>Fréquentation des expositions commencées en 2022 se terminant en 2023</t>
  </si>
  <si>
    <t>Fréquentation des expositions commencées en 2023 se terminant en 2023</t>
  </si>
  <si>
    <t>Fréquentation des expositions commencées en 2023 se poursuivant en 2024</t>
  </si>
  <si>
    <t>Fréquentation totale des expositions en 2023</t>
  </si>
  <si>
    <t>janvier</t>
  </si>
  <si>
    <t>février</t>
  </si>
  <si>
    <t>avril</t>
  </si>
  <si>
    <t>Graphique 2 - Fréquentation mensuelle des expositions en 2023</t>
  </si>
  <si>
    <t xml:space="preserve">          Nombre d'expositions</t>
  </si>
  <si>
    <r>
      <t xml:space="preserve">          Nombre d'expositions </t>
    </r>
    <r>
      <rPr>
        <i/>
        <sz val="7"/>
        <rFont val="Arial"/>
        <family val="2"/>
      </rPr>
      <t>commencées en 2022 se terminant en 2023</t>
    </r>
  </si>
  <si>
    <r>
      <t xml:space="preserve">          Nombre d'expositions </t>
    </r>
    <r>
      <rPr>
        <i/>
        <sz val="7"/>
        <rFont val="Arial"/>
        <family val="2"/>
      </rPr>
      <t>commencées en 2023 se terminant en 2023</t>
    </r>
  </si>
  <si>
    <r>
      <t xml:space="preserve">          Nombre d'expositions </t>
    </r>
    <r>
      <rPr>
        <i/>
        <sz val="7"/>
        <rFont val="Arial"/>
        <family val="2"/>
      </rPr>
      <t>commencées en 2023 se poursuivant sur 2024</t>
    </r>
  </si>
  <si>
    <r>
      <rPr>
        <b/>
        <u/>
        <sz val="8"/>
        <rFont val="Arial"/>
        <family val="2"/>
      </rPr>
      <t>Champ</t>
    </r>
    <r>
      <rPr>
        <sz val="8"/>
        <rFont val="Arial"/>
        <family val="2"/>
      </rPr>
      <t xml:space="preserve"> : 205 expositions ouvertes au cours de l'année 2023 (y compris celles ayant commencé en 2022 et celles se poursuivant en 2024 ; seule la fréquentation des mois de 2023 est prise en compte dans le tableau)</t>
    </r>
  </si>
  <si>
    <t>unités</t>
  </si>
  <si>
    <r>
      <t xml:space="preserve">Part des entrées
des non-résidents
</t>
    </r>
    <r>
      <rPr>
        <sz val="8"/>
        <rFont val="Arial"/>
        <family val="2"/>
      </rPr>
      <t>(%)</t>
    </r>
  </si>
  <si>
    <t>Nombre d'entrées des résidents</t>
  </si>
  <si>
    <t>Nombre d'entrées totales</t>
  </si>
  <si>
    <t>Musée d’histoire de Nantes (Château des ducs de Bretagne)</t>
  </si>
  <si>
    <t>Musée de l’air et de l’espace (hors SIAE)</t>
  </si>
  <si>
    <t>Source : Patrimostat, DEPS, ministère de la Culture, 2024</t>
  </si>
  <si>
    <t>Champ : 28 lieux patrimoniaux documentés</t>
  </si>
  <si>
    <t>Tableau 1 - Part et nombre des visiteurs non-résidents en France dans les entrées totales de 2019 à 2023, vingt huit lieux patrimoniaux documentés sur la série temporelle</t>
  </si>
  <si>
    <t>Champ : 28 lieux patrimoniaux pour lesquels les données sont disponibles sur les quatre années</t>
  </si>
  <si>
    <t>Nombre d'entrées
en 2023</t>
  </si>
  <si>
    <t>Champ : sites culturels franciliens de plus d'un million d'entrées en 2023</t>
  </si>
  <si>
    <t>Graphique 5 : Fréquentation 2019 à 2023 des sites culturels franciliens de plus d'un million d'entrées en 2023 (en millions)</t>
  </si>
  <si>
    <t>2021/2019</t>
  </si>
  <si>
    <t>2023/2019</t>
  </si>
  <si>
    <t>Graphique 6 : Taux d'évolution par rapport à 2019 du nombre d'entrées de 2020 à 2023 pour les sites culturels franciliens de plus d'un million d'entrées en 2023 (en %)</t>
  </si>
  <si>
    <t>Muséum national d'Histoire naturelle (musées)</t>
  </si>
  <si>
    <t>Grand Palais (fermé jusqu'en 2024)</t>
  </si>
  <si>
    <t>Tableau 2 - Fréquentation et durée totales des quinze expositions les plus fréquentées en Ile-de-France, en 2019, 2021, 2022 et en 2023*</t>
  </si>
  <si>
    <t>Graphique 2 : Fréquentation mensuelle des expositions en 2023</t>
  </si>
  <si>
    <t>Tableau 1 : Part et nombre des visiteurs non-résidents en France dans les entrées totales de 2019 à 2023, vingt-huit lieux patrimoniaux documentés</t>
  </si>
  <si>
    <t>Graphique 3 : Nombre d'entrées de visiteurs résidents et non-résidents dans les musées et sites patrimoniaux documentés de 2017 à 2023</t>
  </si>
  <si>
    <t>Graphique 3 - Nombre d'entrées de visiteurs résidents et non-résidents dans 28 musées et sites patrimoniaux documentés
 de 2017 à 2023</t>
  </si>
  <si>
    <t>Graphique 4 : Visiteurs résidents et non-résidents dans les entrées de vingt-huit lieux patrimoniaux documentés de 2017 à 2023</t>
  </si>
  <si>
    <t>Graphique 5 : Fréquentation de 2019 à 2023 des sites culturels franciliens de plus d'un million d'entrées en 2023</t>
  </si>
  <si>
    <t>Graphique 6 : Taux d'évolution par rapport à 2019 du nombre d'entrées de 2020 à 2023 pour les sites culturels franciliens de plus d'un million d'entrées en 2023</t>
  </si>
  <si>
    <t>total</t>
  </si>
  <si>
    <t>moyenne par jour</t>
  </si>
  <si>
    <t>Ensemble
(15 expositions)**</t>
  </si>
  <si>
    <r>
      <rPr>
        <u/>
        <sz val="8"/>
        <rFont val="Arial"/>
        <family val="2"/>
      </rPr>
      <t>Champ</t>
    </r>
    <r>
      <rPr>
        <sz val="8"/>
        <rFont val="Arial"/>
        <family val="2"/>
      </rPr>
      <t xml:space="preserve"> : 205 expositions ouvertes au cours de l'année 2023 (y compris celles ayant commencé en 2022 et celles se poursuivant en 2024 ;
seule la fréquentation des mois de 2023 est prise en compte dans le tableau)</t>
    </r>
  </si>
  <si>
    <t>NB : Les expositions prises en compte peuvent commencer jusqu'à 3 mois avant le début de l'année considérée (à partir d'octobre de l'année précédente)
et se terminer jusqu'à 3 mois après (jusqu'à mars de l'année suivante)</t>
  </si>
  <si>
    <t>* En 2020, les périodes de fermeture des établissemements culturels liées à la crise sanitaire et les autres perturbations engendrées sur la fréquentation des expositions
ne permettent pas de disposer d'un chiffrage fiable et pertinent du nombre des entrées pour cette année.</t>
  </si>
  <si>
    <t xml:space="preserve">** pas d'expositon de plus d'un million d'entrées. Seules deux expositions en 2019 (Toutânkhamon à La Villette et Van Goch à l'Atelier des lumières)
et l'exposition de la collection Marozov à la Fondation Louis Vuitton en 2022 ont dépassée le million d'entrées chacune. </t>
  </si>
  <si>
    <t>Graphique 1 - Indices mensuels de fréquentation des lieux patrimoniaux* et du nombre de voyages**
des résidents en France, en 2023</t>
  </si>
  <si>
    <r>
      <rPr>
        <u/>
        <sz val="8"/>
        <rFont val="Arial"/>
        <family val="2"/>
      </rPr>
      <t>Source</t>
    </r>
    <r>
      <rPr>
        <sz val="8"/>
        <rFont val="Arial"/>
        <family val="2"/>
      </rPr>
      <t xml:space="preserve"> : DEPS, ministère de la Culture, 2024</t>
    </r>
  </si>
  <si>
    <t>Musée de la musique-Philharmonie de Paris (estimation pour 2023)</t>
  </si>
  <si>
    <t>Palais des beaux-arts de Lille (estimation pour 2023)</t>
  </si>
  <si>
    <t>Musée d'Archéologie nationale (estimation pour 2023)</t>
  </si>
  <si>
    <t>Musée de la musique-Philharmonie de Paris
(estimation pour 2023)</t>
  </si>
  <si>
    <t>Source : Patrimostat, DEPS, ministère de la Culture, 2024.</t>
  </si>
  <si>
    <t>Tableau 2 : Fréquentation et durée totales des quinze expositions les plus fréquentées en Ile-de-France, en 2019, 2021, 2022 et 2023</t>
  </si>
  <si>
    <t>unités et %</t>
  </si>
  <si>
    <t>En 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</si>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</sst>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mmmm\-yy"/>
    <numFmt numFmtId="167" formatCode="_-* #,##0.00\ _F_-;\-* #,##0.00\ _F_-;_-* &quot;-&quot;??\ _F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theme="1"/>
      <name val="Courier New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9" tint="-0.249977111117893"/>
      <name val="Arial"/>
      <family val="2"/>
    </font>
    <font>
      <sz val="8"/>
      <name val="Calibri"/>
      <family val="2"/>
      <scheme val="minor"/>
    </font>
    <font>
      <sz val="10"/>
      <name val="Calibri"/>
      <family val="2"/>
    </font>
    <font>
      <sz val="8"/>
      <name val="Calibri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color rgb="FF0070C0"/>
      <name val="Arial"/>
      <family val="2"/>
    </font>
    <font>
      <u/>
      <sz val="8"/>
      <color theme="1"/>
      <name val="Arial"/>
      <family val="2"/>
    </font>
    <font>
      <b/>
      <sz val="8"/>
      <color theme="4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b/>
      <sz val="10"/>
      <color rgb="FFFF000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u/>
      <sz val="8"/>
      <color theme="10"/>
      <name val="Arial"/>
      <family val="2"/>
    </font>
    <font>
      <b/>
      <sz val="8"/>
      <color rgb="FFFF0000"/>
      <name val="Arial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  <font>
      <u/>
      <sz val="8"/>
      <color rgb="FF00206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0" fontId="6" fillId="0" borderId="0"/>
    <xf numFmtId="0" fontId="9" fillId="0" borderId="0"/>
    <xf numFmtId="0" fontId="5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188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12" fillId="0" borderId="0" xfId="0" applyFont="1" applyFill="1" applyBorder="1"/>
    <xf numFmtId="0" fontId="12" fillId="0" borderId="0" xfId="0" applyFont="1" applyBorder="1"/>
    <xf numFmtId="0" fontId="17" fillId="0" borderId="0" xfId="0" applyFont="1" applyFill="1" applyBorder="1" applyAlignment="1">
      <alignment horizontal="center"/>
    </xf>
    <xf numFmtId="0" fontId="14" fillId="0" borderId="0" xfId="58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" fontId="15" fillId="0" borderId="7" xfId="0" applyNumberFormat="1" applyFont="1" applyFill="1" applyBorder="1" applyAlignment="1">
      <alignment horizontal="center" vertical="center"/>
    </xf>
    <xf numFmtId="0" fontId="13" fillId="0" borderId="7" xfId="0" applyFont="1" applyBorder="1"/>
    <xf numFmtId="0" fontId="20" fillId="0" borderId="0" xfId="0" applyFont="1" applyAlignment="1">
      <alignment horizontal="left" vertical="center"/>
    </xf>
    <xf numFmtId="0" fontId="13" fillId="0" borderId="7" xfId="0" applyFont="1" applyFill="1" applyBorder="1" applyAlignment="1" applyProtection="1">
      <alignment horizontal="center" wrapText="1"/>
      <protection locked="0"/>
    </xf>
    <xf numFmtId="3" fontId="12" fillId="0" borderId="7" xfId="0" applyNumberFormat="1" applyFont="1" applyFill="1" applyBorder="1" applyAlignment="1" applyProtection="1">
      <alignment horizontal="right" vertical="center"/>
      <protection locked="0"/>
    </xf>
    <xf numFmtId="3" fontId="12" fillId="0" borderId="7" xfId="0" applyNumberFormat="1" applyFont="1" applyFill="1" applyBorder="1" applyAlignment="1" applyProtection="1">
      <alignment vertical="center"/>
      <protection locked="0"/>
    </xf>
    <xf numFmtId="0" fontId="12" fillId="0" borderId="7" xfId="0" applyFont="1" applyFill="1" applyBorder="1" applyAlignment="1" applyProtection="1">
      <protection locked="0"/>
    </xf>
    <xf numFmtId="0" fontId="12" fillId="0" borderId="7" xfId="0" applyFont="1" applyFill="1" applyBorder="1" applyAlignment="1" applyProtection="1">
      <alignment vertical="center" wrapText="1"/>
      <protection locked="0"/>
    </xf>
    <xf numFmtId="0" fontId="12" fillId="0" borderId="7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" fontId="12" fillId="0" borderId="0" xfId="0" applyNumberFormat="1" applyFont="1"/>
    <xf numFmtId="3" fontId="12" fillId="0" borderId="0" xfId="0" applyNumberFormat="1" applyFont="1"/>
    <xf numFmtId="0" fontId="24" fillId="0" borderId="0" xfId="58" applyFont="1"/>
    <xf numFmtId="0" fontId="15" fillId="0" borderId="0" xfId="0" applyFont="1" applyAlignment="1">
      <alignment vertical="center"/>
    </xf>
    <xf numFmtId="3" fontId="12" fillId="0" borderId="2" xfId="0" applyNumberFormat="1" applyFont="1" applyBorder="1"/>
    <xf numFmtId="3" fontId="12" fillId="0" borderId="0" xfId="0" applyNumberFormat="1" applyFont="1" applyBorder="1"/>
    <xf numFmtId="0" fontId="13" fillId="0" borderId="0" xfId="0" applyFont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9" fontId="0" fillId="0" borderId="0" xfId="59" applyFont="1"/>
    <xf numFmtId="0" fontId="12" fillId="0" borderId="0" xfId="0" applyFont="1" applyFill="1"/>
    <xf numFmtId="1" fontId="0" fillId="0" borderId="0" xfId="0" applyNumberFormat="1"/>
    <xf numFmtId="0" fontId="21" fillId="0" borderId="0" xfId="0" applyFont="1" applyFill="1" applyBorder="1" applyAlignment="1">
      <alignment horizontal="right" wrapText="1"/>
    </xf>
    <xf numFmtId="3" fontId="12" fillId="0" borderId="0" xfId="0" applyNumberFormat="1" applyFont="1" applyAlignment="1"/>
    <xf numFmtId="3" fontId="13" fillId="0" borderId="0" xfId="0" applyNumberFormat="1" applyFont="1" applyAlignment="1"/>
    <xf numFmtId="3" fontId="13" fillId="0" borderId="3" xfId="0" applyNumberFormat="1" applyFont="1" applyBorder="1" applyAlignment="1"/>
    <xf numFmtId="3" fontId="13" fillId="0" borderId="3" xfId="0" applyNumberFormat="1" applyFont="1" applyBorder="1"/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25" fillId="0" borderId="0" xfId="0" applyFont="1" applyFill="1"/>
    <xf numFmtId="0" fontId="25" fillId="0" borderId="0" xfId="0" applyFont="1"/>
    <xf numFmtId="0" fontId="23" fillId="0" borderId="0" xfId="0" applyFont="1" applyAlignment="1">
      <alignment horizontal="left" vertical="top" wrapText="1"/>
    </xf>
    <xf numFmtId="0" fontId="8" fillId="0" borderId="0" xfId="0" applyFont="1"/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right"/>
    </xf>
    <xf numFmtId="1" fontId="13" fillId="0" borderId="0" xfId="0" applyNumberFormat="1" applyFont="1"/>
    <xf numFmtId="1" fontId="12" fillId="0" borderId="12" xfId="0" applyNumberFormat="1" applyFont="1" applyBorder="1"/>
    <xf numFmtId="1" fontId="18" fillId="0" borderId="12" xfId="0" applyNumberFormat="1" applyFont="1" applyBorder="1"/>
    <xf numFmtId="0" fontId="12" fillId="0" borderId="4" xfId="0" applyFont="1" applyBorder="1" applyAlignment="1">
      <alignment horizontal="right"/>
    </xf>
    <xf numFmtId="0" fontId="12" fillId="0" borderId="13" xfId="0" applyFont="1" applyBorder="1" applyAlignment="1">
      <alignment horizontal="right"/>
    </xf>
    <xf numFmtId="0" fontId="16" fillId="0" borderId="0" xfId="0" applyFont="1" applyAlignment="1">
      <alignment horizontal="right"/>
    </xf>
    <xf numFmtId="3" fontId="13" fillId="0" borderId="2" xfId="0" applyNumberFormat="1" applyFont="1" applyBorder="1"/>
    <xf numFmtId="3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horizontal="left"/>
    </xf>
    <xf numFmtId="3" fontId="12" fillId="0" borderId="14" xfId="0" applyNumberFormat="1" applyFont="1" applyBorder="1"/>
    <xf numFmtId="3" fontId="13" fillId="0" borderId="0" xfId="0" applyNumberFormat="1" applyFont="1" applyBorder="1"/>
    <xf numFmtId="0" fontId="13" fillId="0" borderId="2" xfId="0" applyFont="1" applyBorder="1" applyAlignment="1">
      <alignment horizontal="left"/>
    </xf>
    <xf numFmtId="0" fontId="12" fillId="0" borderId="0" xfId="0" applyFont="1" applyAlignment="1">
      <alignment horizontal="right" vertical="center"/>
    </xf>
    <xf numFmtId="3" fontId="12" fillId="0" borderId="3" xfId="0" applyNumberFormat="1" applyFont="1" applyBorder="1"/>
    <xf numFmtId="3" fontId="13" fillId="0" borderId="3" xfId="0" applyNumberFormat="1" applyFont="1" applyFill="1" applyBorder="1"/>
    <xf numFmtId="0" fontId="12" fillId="0" borderId="15" xfId="0" applyFont="1" applyBorder="1"/>
    <xf numFmtId="0" fontId="12" fillId="0" borderId="8" xfId="0" applyFont="1" applyBorder="1"/>
    <xf numFmtId="0" fontId="13" fillId="0" borderId="8" xfId="0" applyFont="1" applyBorder="1"/>
    <xf numFmtId="0" fontId="8" fillId="0" borderId="2" xfId="0" applyFont="1" applyBorder="1"/>
    <xf numFmtId="0" fontId="13" fillId="0" borderId="0" xfId="0" applyFont="1" applyBorder="1"/>
    <xf numFmtId="3" fontId="13" fillId="0" borderId="0" xfId="0" applyNumberFormat="1" applyFont="1" applyFill="1" applyBorder="1"/>
    <xf numFmtId="0" fontId="16" fillId="0" borderId="3" xfId="0" applyFont="1" applyFill="1" applyBorder="1" applyAlignment="1">
      <alignment horizontal="center" vertical="center"/>
    </xf>
    <xf numFmtId="0" fontId="29" fillId="0" borderId="0" xfId="0" applyFont="1"/>
    <xf numFmtId="0" fontId="12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9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3" fontId="12" fillId="0" borderId="4" xfId="0" applyNumberFormat="1" applyFont="1" applyBorder="1" applyAlignment="1">
      <alignment horizontal="center"/>
    </xf>
    <xf numFmtId="9" fontId="13" fillId="0" borderId="3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9" fontId="12" fillId="0" borderId="16" xfId="23" applyFont="1" applyFill="1" applyBorder="1" applyAlignment="1">
      <alignment horizontal="center"/>
    </xf>
    <xf numFmtId="9" fontId="13" fillId="0" borderId="16" xfId="23" applyFont="1" applyFill="1" applyBorder="1" applyAlignment="1">
      <alignment horizontal="center"/>
    </xf>
    <xf numFmtId="0" fontId="12" fillId="0" borderId="11" xfId="0" applyFont="1" applyBorder="1"/>
    <xf numFmtId="3" fontId="12" fillId="0" borderId="11" xfId="0" applyNumberFormat="1" applyFont="1" applyBorder="1"/>
    <xf numFmtId="3" fontId="12" fillId="0" borderId="11" xfId="0" applyNumberFormat="1" applyFont="1" applyFill="1" applyBorder="1"/>
    <xf numFmtId="0" fontId="12" fillId="0" borderId="17" xfId="0" applyFont="1" applyBorder="1"/>
    <xf numFmtId="3" fontId="12" fillId="0" borderId="17" xfId="0" applyNumberFormat="1" applyFont="1" applyBorder="1"/>
    <xf numFmtId="3" fontId="12" fillId="0" borderId="17" xfId="0" applyNumberFormat="1" applyFont="1" applyFill="1" applyBorder="1"/>
    <xf numFmtId="3" fontId="13" fillId="0" borderId="7" xfId="0" applyNumberFormat="1" applyFont="1" applyBorder="1"/>
    <xf numFmtId="3" fontId="12" fillId="0" borderId="4" xfId="0" applyNumberFormat="1" applyFont="1" applyBorder="1"/>
    <xf numFmtId="3" fontId="12" fillId="0" borderId="6" xfId="0" applyNumberFormat="1" applyFont="1" applyBorder="1"/>
    <xf numFmtId="9" fontId="13" fillId="0" borderId="3" xfId="0" applyNumberFormat="1" applyFont="1" applyBorder="1" applyAlignment="1">
      <alignment horizontal="center"/>
    </xf>
    <xf numFmtId="3" fontId="13" fillId="0" borderId="4" xfId="0" applyNumberFormat="1" applyFont="1" applyBorder="1"/>
    <xf numFmtId="3" fontId="13" fillId="0" borderId="6" xfId="0" applyNumberFormat="1" applyFont="1" applyBorder="1"/>
    <xf numFmtId="0" fontId="13" fillId="0" borderId="0" xfId="0" applyFont="1" applyBorder="1" applyAlignment="1">
      <alignment vertical="center"/>
    </xf>
    <xf numFmtId="9" fontId="13" fillId="0" borderId="0" xfId="0" applyNumberFormat="1" applyFont="1" applyBorder="1" applyAlignment="1">
      <alignment horizontal="center"/>
    </xf>
    <xf numFmtId="9" fontId="13" fillId="0" borderId="0" xfId="0" applyNumberFormat="1" applyFont="1" applyBorder="1" applyAlignment="1">
      <alignment horizontal="center" vertical="center"/>
    </xf>
    <xf numFmtId="0" fontId="25" fillId="0" borderId="0" xfId="0" applyFont="1" applyAlignment="1"/>
    <xf numFmtId="3" fontId="12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wrapText="1"/>
      <protection locked="0"/>
    </xf>
    <xf numFmtId="3" fontId="12" fillId="0" borderId="0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3" fontId="12" fillId="0" borderId="0" xfId="0" applyNumberFormat="1" applyFont="1" applyFill="1" applyBorder="1" applyAlignment="1" applyProtection="1">
      <alignment vertical="center" wrapText="1"/>
      <protection locked="0"/>
    </xf>
    <xf numFmtId="3" fontId="12" fillId="0" borderId="4" xfId="0" applyNumberFormat="1" applyFont="1" applyBorder="1" applyAlignment="1"/>
    <xf numFmtId="0" fontId="15" fillId="0" borderId="1" xfId="0" applyFont="1" applyFill="1" applyBorder="1" applyAlignment="1">
      <alignment horizontal="center" wrapText="1"/>
    </xf>
    <xf numFmtId="0" fontId="16" fillId="2" borderId="0" xfId="0" applyFont="1" applyFill="1" applyBorder="1" applyAlignment="1"/>
    <xf numFmtId="3" fontId="13" fillId="2" borderId="3" xfId="0" applyNumberFormat="1" applyFont="1" applyFill="1" applyBorder="1"/>
    <xf numFmtId="3" fontId="12" fillId="2" borderId="0" xfId="0" applyNumberFormat="1" applyFont="1" applyFill="1"/>
    <xf numFmtId="3" fontId="13" fillId="2" borderId="0" xfId="0" applyNumberFormat="1" applyFont="1" applyFill="1"/>
    <xf numFmtId="3" fontId="12" fillId="2" borderId="6" xfId="0" applyNumberFormat="1" applyFont="1" applyFill="1" applyBorder="1"/>
    <xf numFmtId="0" fontId="12" fillId="2" borderId="0" xfId="0" applyFont="1" applyFill="1" applyBorder="1"/>
    <xf numFmtId="0" fontId="21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3" fontId="13" fillId="2" borderId="18" xfId="0" applyNumberFormat="1" applyFont="1" applyFill="1" applyBorder="1"/>
    <xf numFmtId="3" fontId="13" fillId="0" borderId="18" xfId="0" applyNumberFormat="1" applyFont="1" applyBorder="1" applyAlignment="1"/>
    <xf numFmtId="0" fontId="30" fillId="2" borderId="0" xfId="0" applyFont="1" applyFill="1" applyBorder="1" applyAlignment="1">
      <alignment horizontal="left" wrapText="1"/>
    </xf>
    <xf numFmtId="3" fontId="31" fillId="2" borderId="3" xfId="0" applyNumberFormat="1" applyFont="1" applyFill="1" applyBorder="1"/>
    <xf numFmtId="3" fontId="21" fillId="2" borderId="0" xfId="0" applyNumberFormat="1" applyFont="1" applyFill="1"/>
    <xf numFmtId="3" fontId="31" fillId="2" borderId="18" xfId="0" applyNumberFormat="1" applyFont="1" applyFill="1" applyBorder="1"/>
    <xf numFmtId="3" fontId="31" fillId="2" borderId="0" xfId="0" applyNumberFormat="1" applyFont="1" applyFill="1"/>
    <xf numFmtId="3" fontId="21" fillId="2" borderId="4" xfId="0" applyNumberFormat="1" applyFont="1" applyFill="1" applyBorder="1"/>
    <xf numFmtId="3" fontId="31" fillId="0" borderId="3" xfId="0" applyNumberFormat="1" applyFont="1" applyBorder="1"/>
    <xf numFmtId="3" fontId="21" fillId="0" borderId="0" xfId="0" applyNumberFormat="1" applyFont="1"/>
    <xf numFmtId="3" fontId="31" fillId="0" borderId="18" xfId="0" applyNumberFormat="1" applyFont="1" applyBorder="1"/>
    <xf numFmtId="3" fontId="31" fillId="0" borderId="0" xfId="0" applyNumberFormat="1" applyFont="1"/>
    <xf numFmtId="3" fontId="21" fillId="0" borderId="4" xfId="0" applyNumberFormat="1" applyFont="1" applyBorder="1"/>
    <xf numFmtId="0" fontId="23" fillId="0" borderId="0" xfId="0" applyFont="1" applyAlignment="1">
      <alignment vertical="top" wrapText="1"/>
    </xf>
    <xf numFmtId="0" fontId="13" fillId="0" borderId="10" xfId="0" applyFont="1" applyBorder="1" applyAlignment="1">
      <alignment horizontal="center" vertical="center" wrapText="1"/>
    </xf>
    <xf numFmtId="9" fontId="13" fillId="0" borderId="0" xfId="0" applyNumberFormat="1" applyFont="1" applyFill="1" applyBorder="1" applyAlignment="1">
      <alignment horizontal="center"/>
    </xf>
    <xf numFmtId="3" fontId="13" fillId="0" borderId="4" xfId="0" applyNumberFormat="1" applyFont="1" applyFill="1" applyBorder="1"/>
    <xf numFmtId="0" fontId="12" fillId="0" borderId="4" xfId="0" applyFont="1" applyFill="1" applyBorder="1" applyAlignment="1">
      <alignment vertical="center"/>
    </xf>
    <xf numFmtId="9" fontId="13" fillId="0" borderId="3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 applyProtection="1">
      <alignment vertical="center" wrapText="1"/>
      <protection locked="0"/>
    </xf>
    <xf numFmtId="3" fontId="13" fillId="0" borderId="2" xfId="0" applyNumberFormat="1" applyFont="1" applyFill="1" applyBorder="1"/>
    <xf numFmtId="0" fontId="12" fillId="0" borderId="4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9" fontId="31" fillId="0" borderId="0" xfId="0" applyNumberFormat="1" applyFont="1" applyFill="1" applyBorder="1" applyAlignment="1">
      <alignment horizontal="center"/>
    </xf>
    <xf numFmtId="3" fontId="31" fillId="0" borderId="4" xfId="0" applyNumberFormat="1" applyFont="1" applyFill="1" applyBorder="1"/>
    <xf numFmtId="3" fontId="12" fillId="0" borderId="2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9" fontId="31" fillId="0" borderId="16" xfId="23" applyFont="1" applyFill="1" applyBorder="1" applyAlignment="1">
      <alignment horizontal="center"/>
    </xf>
    <xf numFmtId="3" fontId="31" fillId="0" borderId="2" xfId="0" applyNumberFormat="1" applyFont="1" applyBorder="1"/>
    <xf numFmtId="3" fontId="31" fillId="0" borderId="0" xfId="0" applyNumberFormat="1" applyFont="1" applyFill="1" applyBorder="1"/>
    <xf numFmtId="3" fontId="12" fillId="0" borderId="4" xfId="0" applyNumberFormat="1" applyFont="1" applyBorder="1" applyAlignment="1">
      <alignment vertical="center"/>
    </xf>
    <xf numFmtId="9" fontId="13" fillId="0" borderId="3" xfId="0" applyNumberFormat="1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9" fontId="31" fillId="0" borderId="0" xfId="0" applyNumberFormat="1" applyFont="1" applyFill="1" applyBorder="1" applyAlignment="1">
      <alignment horizontal="center" vertical="center"/>
    </xf>
    <xf numFmtId="3" fontId="31" fillId="0" borderId="0" xfId="0" applyNumberFormat="1" applyFont="1" applyFill="1" applyBorder="1" applyAlignment="1">
      <alignment vertic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32" fillId="0" borderId="0" xfId="58" applyFont="1"/>
    <xf numFmtId="3" fontId="12" fillId="0" borderId="0" xfId="0" applyNumberFormat="1" applyFont="1" applyFill="1" applyBorder="1"/>
    <xf numFmtId="3" fontId="34" fillId="0" borderId="0" xfId="0" applyNumberFormat="1" applyFont="1" applyFill="1" applyBorder="1"/>
    <xf numFmtId="9" fontId="12" fillId="0" borderId="7" xfId="59" applyFont="1" applyBorder="1"/>
    <xf numFmtId="9" fontId="33" fillId="0" borderId="7" xfId="59" applyFont="1" applyFill="1" applyBorder="1"/>
    <xf numFmtId="9" fontId="34" fillId="0" borderId="7" xfId="59" applyFont="1" applyBorder="1"/>
    <xf numFmtId="9" fontId="35" fillId="0" borderId="7" xfId="59" applyFont="1" applyFill="1" applyBorder="1"/>
    <xf numFmtId="9" fontId="12" fillId="0" borderId="7" xfId="59" quotePrefix="1" applyFont="1" applyBorder="1" applyAlignment="1">
      <alignment horizontal="right"/>
    </xf>
    <xf numFmtId="9" fontId="12" fillId="0" borderId="7" xfId="59" quotePrefix="1" applyFont="1" applyFill="1" applyBorder="1" applyAlignment="1">
      <alignment horizontal="right"/>
    </xf>
    <xf numFmtId="0" fontId="36" fillId="0" borderId="0" xfId="58" applyFont="1" applyAlignment="1"/>
    <xf numFmtId="0" fontId="32" fillId="0" borderId="0" xfId="58" applyFont="1" applyAlignment="1"/>
    <xf numFmtId="0" fontId="37" fillId="0" borderId="0" xfId="0" applyFont="1" applyAlignment="1">
      <alignment horizontal="center" vertical="center" readingOrder="1"/>
    </xf>
  </cellXfs>
  <cellStyles count="60">
    <cellStyle name="Euro" xfId="7" xr:uid="{00000000-0005-0000-0000-000000000000}"/>
    <cellStyle name="Euro 2" xfId="8" xr:uid="{00000000-0005-0000-0000-000001000000}"/>
    <cellStyle name="Lien hypertexte" xfId="58" builtinId="8"/>
    <cellStyle name="Lien hypertexte 2" xfId="32" xr:uid="{00000000-0005-0000-0000-000003000000}"/>
    <cellStyle name="Milliers 2" xfId="9" xr:uid="{00000000-0005-0000-0000-000004000000}"/>
    <cellStyle name="Milliers 3" xfId="10" xr:uid="{00000000-0005-0000-0000-000005000000}"/>
    <cellStyle name="Milliers 3 2" xfId="26" xr:uid="{00000000-0005-0000-0000-000006000000}"/>
    <cellStyle name="Milliers 3 2 2" xfId="41" xr:uid="{00000000-0005-0000-0000-000007000000}"/>
    <cellStyle name="Milliers 3 2 3" xfId="52" xr:uid="{00000000-0005-0000-0000-000008000000}"/>
    <cellStyle name="Milliers 3 3" xfId="37" xr:uid="{00000000-0005-0000-0000-000009000000}"/>
    <cellStyle name="Milliers 3 4" xfId="48" xr:uid="{00000000-0005-0000-0000-00000A000000}"/>
    <cellStyle name="Normal" xfId="0" builtinId="0"/>
    <cellStyle name="Normal 10" xfId="11" xr:uid="{00000000-0005-0000-0000-00000C000000}"/>
    <cellStyle name="Normal 11" xfId="12" xr:uid="{00000000-0005-0000-0000-00000D000000}"/>
    <cellStyle name="Normal 12" xfId="13" xr:uid="{00000000-0005-0000-0000-00000E000000}"/>
    <cellStyle name="Normal 13" xfId="6" xr:uid="{00000000-0005-0000-0000-00000F000000}"/>
    <cellStyle name="Normal 13 2" xfId="36" xr:uid="{00000000-0005-0000-0000-000010000000}"/>
    <cellStyle name="Normal 13 3" xfId="47" xr:uid="{00000000-0005-0000-0000-000011000000}"/>
    <cellStyle name="Normal 14" xfId="25" xr:uid="{00000000-0005-0000-0000-000012000000}"/>
    <cellStyle name="Normal 14 2" xfId="40" xr:uid="{00000000-0005-0000-0000-000013000000}"/>
    <cellStyle name="Normal 14 3" xfId="51" xr:uid="{00000000-0005-0000-0000-000014000000}"/>
    <cellStyle name="Normal 15" xfId="29" xr:uid="{00000000-0005-0000-0000-000015000000}"/>
    <cellStyle name="Normal 15 2" xfId="55" xr:uid="{00000000-0005-0000-0000-000016000000}"/>
    <cellStyle name="Normal 2" xfId="1" xr:uid="{00000000-0005-0000-0000-000017000000}"/>
    <cellStyle name="Normal 2 2" xfId="2" xr:uid="{00000000-0005-0000-0000-000018000000}"/>
    <cellStyle name="Normal 2 2 2" xfId="14" xr:uid="{00000000-0005-0000-0000-000019000000}"/>
    <cellStyle name="Normal 2 3" xfId="33" xr:uid="{00000000-0005-0000-0000-00001A000000}"/>
    <cellStyle name="Normal 2 4" xfId="44" xr:uid="{00000000-0005-0000-0000-00001B000000}"/>
    <cellStyle name="Normal 3" xfId="4" xr:uid="{00000000-0005-0000-0000-00001C000000}"/>
    <cellStyle name="Normal 3 2" xfId="16" xr:uid="{00000000-0005-0000-0000-00001D000000}"/>
    <cellStyle name="Normal 3 2 2" xfId="27" xr:uid="{00000000-0005-0000-0000-00001E000000}"/>
    <cellStyle name="Normal 3 2 2 2" xfId="42" xr:uid="{00000000-0005-0000-0000-00001F000000}"/>
    <cellStyle name="Normal 3 2 2 3" xfId="53" xr:uid="{00000000-0005-0000-0000-000020000000}"/>
    <cellStyle name="Normal 3 2 3" xfId="38" xr:uid="{00000000-0005-0000-0000-000021000000}"/>
    <cellStyle name="Normal 3 2 4" xfId="49" xr:uid="{00000000-0005-0000-0000-000022000000}"/>
    <cellStyle name="Normal 3 3" xfId="15" xr:uid="{00000000-0005-0000-0000-000023000000}"/>
    <cellStyle name="Normal 3 4" xfId="30" xr:uid="{00000000-0005-0000-0000-000024000000}"/>
    <cellStyle name="Normal 3 4 2" xfId="56" xr:uid="{00000000-0005-0000-0000-000025000000}"/>
    <cellStyle name="Normal 3 5" xfId="35" xr:uid="{00000000-0005-0000-0000-000026000000}"/>
    <cellStyle name="Normal 3 6" xfId="46" xr:uid="{00000000-0005-0000-0000-000027000000}"/>
    <cellStyle name="Normal 4" xfId="17" xr:uid="{00000000-0005-0000-0000-000028000000}"/>
    <cellStyle name="Normal 4 2" xfId="28" xr:uid="{00000000-0005-0000-0000-000029000000}"/>
    <cellStyle name="Normal 4 2 2" xfId="43" xr:uid="{00000000-0005-0000-0000-00002A000000}"/>
    <cellStyle name="Normal 4 2 3" xfId="54" xr:uid="{00000000-0005-0000-0000-00002B000000}"/>
    <cellStyle name="Normal 4 3" xfId="39" xr:uid="{00000000-0005-0000-0000-00002C000000}"/>
    <cellStyle name="Normal 4 4" xfId="50" xr:uid="{00000000-0005-0000-0000-00002D000000}"/>
    <cellStyle name="Normal 5" xfId="18" xr:uid="{00000000-0005-0000-0000-00002E000000}"/>
    <cellStyle name="Normal 5 2" xfId="5" xr:uid="{00000000-0005-0000-0000-00002F000000}"/>
    <cellStyle name="Normal 6" xfId="19" xr:uid="{00000000-0005-0000-0000-000030000000}"/>
    <cellStyle name="Normal 7" xfId="20" xr:uid="{00000000-0005-0000-0000-000031000000}"/>
    <cellStyle name="Normal 8" xfId="21" xr:uid="{00000000-0005-0000-0000-000032000000}"/>
    <cellStyle name="Normal 9" xfId="22" xr:uid="{00000000-0005-0000-0000-000033000000}"/>
    <cellStyle name="Pourcentage" xfId="59" builtinId="5"/>
    <cellStyle name="Pourcentage 2" xfId="3" xr:uid="{00000000-0005-0000-0000-000035000000}"/>
    <cellStyle name="Pourcentage 2 2" xfId="23" xr:uid="{00000000-0005-0000-0000-000036000000}"/>
    <cellStyle name="Pourcentage 2 3" xfId="34" xr:uid="{00000000-0005-0000-0000-000037000000}"/>
    <cellStyle name="Pourcentage 2 4" xfId="45" xr:uid="{00000000-0005-0000-0000-000038000000}"/>
    <cellStyle name="Pourcentage 3" xfId="24" xr:uid="{00000000-0005-0000-0000-000039000000}"/>
    <cellStyle name="Pourcentage 4" xfId="31" xr:uid="{00000000-0005-0000-0000-00003A000000}"/>
    <cellStyle name="Pourcentage 4 2" xfId="57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tabSelected="1" workbookViewId="0">
      <selection activeCell="D20" sqref="D20"/>
    </sheetView>
  </sheetViews>
  <sheetFormatPr baseColWidth="10" defaultColWidth="11.42578125" defaultRowHeight="11.25" x14ac:dyDescent="0.2"/>
  <cols>
    <col min="1" max="16384" width="11.42578125" style="1"/>
  </cols>
  <sheetData>
    <row r="1" spans="1:3" x14ac:dyDescent="0.2">
      <c r="A1" s="2" t="s">
        <v>92</v>
      </c>
    </row>
    <row r="3" spans="1:3" x14ac:dyDescent="0.2">
      <c r="B3" s="185" t="s">
        <v>165</v>
      </c>
    </row>
    <row r="4" spans="1:3" x14ac:dyDescent="0.2">
      <c r="B4" s="176" t="s">
        <v>198</v>
      </c>
    </row>
    <row r="5" spans="1:3" x14ac:dyDescent="0.2">
      <c r="B5" s="186" t="s">
        <v>199</v>
      </c>
    </row>
    <row r="6" spans="1:3" x14ac:dyDescent="0.2">
      <c r="B6" s="186" t="s">
        <v>200</v>
      </c>
    </row>
    <row r="7" spans="1:3" x14ac:dyDescent="0.2">
      <c r="B7" s="186" t="s">
        <v>202</v>
      </c>
    </row>
    <row r="8" spans="1:3" x14ac:dyDescent="0.2">
      <c r="B8" s="176" t="s">
        <v>203</v>
      </c>
    </row>
    <row r="9" spans="1:3" x14ac:dyDescent="0.2">
      <c r="B9" s="176" t="s">
        <v>204</v>
      </c>
    </row>
    <row r="10" spans="1:3" x14ac:dyDescent="0.2">
      <c r="B10" s="186" t="s">
        <v>219</v>
      </c>
    </row>
    <row r="12" spans="1:3" x14ac:dyDescent="0.2">
      <c r="C12" s="187"/>
    </row>
    <row r="13" spans="1:3" x14ac:dyDescent="0.2">
      <c r="C13" s="187"/>
    </row>
    <row r="14" spans="1:3" x14ac:dyDescent="0.2">
      <c r="C14" s="187"/>
    </row>
  </sheetData>
  <hyperlinks>
    <hyperlink ref="B3" location="'Graphique 1'!A1" display="'Graphique 1'!A1" xr:uid="{00000000-0004-0000-0000-000000000000}"/>
    <hyperlink ref="B6" location="'Graphique 3'!A1" display="Graphique 3 : Nombre d'entrées de visiteurs résidents et non-résidents dans les musées et sites patrimoniaux documentés de 2017 à 2023" xr:uid="{00000000-0004-0000-0000-000001000000}"/>
    <hyperlink ref="B5" location="'Tableau 1'!A1" display="Tableau 1 : Part et nombre des visiteurs non-résidents en France dans les entrées totales de 2019 à 2023, vingt-huit lieux patrimoniaux documentés" xr:uid="{00000000-0004-0000-0000-000002000000}"/>
    <hyperlink ref="B8" location="'Graphique 5'!A1" display="Graphique 5 : Fréquentation de 2019 à 2023 des sites culturels franciliens de plus d'un million d'entrées en 2023" xr:uid="{00000000-0004-0000-0000-000003000000}"/>
    <hyperlink ref="B10" location="'Tableau 2'!F1" display="Tableau 2 : Fréquentaiton et durée totales des quinze expositions les plus fréquentées en Ile-de-France, en 2019, 2021, 2022 et 2023" xr:uid="{00000000-0004-0000-0000-000004000000}"/>
    <hyperlink ref="B7" location="'Graphique 4'!I1" display="Graphique 4 : Visiteurs résidents et non-résidents dans les entrées de vingt-huit lieux patrimoniaux documentés de 2017 à 2023" xr:uid="{00000000-0004-0000-0000-000005000000}"/>
    <hyperlink ref="B4" location="'Graphique 2'!D1" display="Graphique 2 : Fréquentation mensuelle des expositions en 2023" xr:uid="{00000000-0004-0000-0000-000006000000}"/>
    <hyperlink ref="B9" location="'Graphique 6'!A1" display="Graphique 6 : Taux d'évolution par rapport à 2019 du nombre d'entrées de 2020 à 2023 pour les sites culturels franciliens de plus d'un million d'entrées en 2023" xr:uid="{EDFB25B5-FC8D-4842-9001-9D430A7E7BBD}"/>
  </hyperlinks>
  <pageMargins left="0.7" right="0.7" top="0.75" bottom="0.75" header="0.3" footer="0.3"/>
  <pageSetup paperSize="9" scale="8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4"/>
  <sheetViews>
    <sheetView showGridLines="0" zoomScaleNormal="100" workbookViewId="0"/>
  </sheetViews>
  <sheetFormatPr baseColWidth="10" defaultRowHeight="12.75" x14ac:dyDescent="0.2"/>
  <cols>
    <col min="1" max="1" width="76.42578125" customWidth="1"/>
    <col min="2" max="2" width="8.42578125" customWidth="1"/>
    <col min="3" max="3" width="6.7109375" bestFit="1" customWidth="1"/>
    <col min="4" max="4" width="7.7109375" bestFit="1" customWidth="1"/>
    <col min="5" max="5" width="6.140625" bestFit="1" customWidth="1"/>
    <col min="6" max="6" width="6.5703125" bestFit="1" customWidth="1"/>
    <col min="7" max="7" width="6.42578125" bestFit="1" customWidth="1"/>
    <col min="8" max="8" width="5.7109375" bestFit="1" customWidth="1"/>
    <col min="9" max="9" width="7.140625" bestFit="1" customWidth="1"/>
    <col min="10" max="10" width="7" bestFit="1" customWidth="1"/>
    <col min="11" max="11" width="6.140625" bestFit="1" customWidth="1"/>
    <col min="12" max="12" width="6.42578125" bestFit="1" customWidth="1"/>
    <col min="13" max="13" width="6.7109375" bestFit="1" customWidth="1"/>
  </cols>
  <sheetData>
    <row r="1" spans="1:13" ht="36.75" customHeight="1" x14ac:dyDescent="0.2">
      <c r="A1" s="138" t="s">
        <v>212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x14ac:dyDescent="0.2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">
      <c r="A3" s="48" t="s">
        <v>133</v>
      </c>
      <c r="B3" s="47" t="s">
        <v>115</v>
      </c>
      <c r="C3" s="47" t="s">
        <v>116</v>
      </c>
      <c r="D3" s="47" t="s">
        <v>102</v>
      </c>
      <c r="E3" s="47" t="s">
        <v>117</v>
      </c>
      <c r="F3" s="47" t="s">
        <v>103</v>
      </c>
      <c r="G3" s="47" t="s">
        <v>104</v>
      </c>
      <c r="H3" s="47" t="s">
        <v>118</v>
      </c>
      <c r="I3" s="47" t="s">
        <v>105</v>
      </c>
      <c r="J3" s="47" t="s">
        <v>119</v>
      </c>
      <c r="K3" s="47" t="s">
        <v>120</v>
      </c>
      <c r="L3" s="47" t="s">
        <v>121</v>
      </c>
      <c r="M3" s="47" t="s">
        <v>122</v>
      </c>
    </row>
    <row r="4" spans="1:13" x14ac:dyDescent="0.2">
      <c r="A4" s="52" t="s">
        <v>123</v>
      </c>
      <c r="B4" s="49">
        <v>100</v>
      </c>
      <c r="C4" s="24">
        <v>106.36055001902392</v>
      </c>
      <c r="D4" s="24">
        <v>126.44043505742293</v>
      </c>
      <c r="E4" s="24">
        <v>164.5475509304743</v>
      </c>
      <c r="F4" s="24">
        <v>157.83527058345945</v>
      </c>
      <c r="G4" s="24">
        <v>169.79271256435527</v>
      </c>
      <c r="H4" s="24">
        <v>165.46772223066873</v>
      </c>
      <c r="I4" s="24">
        <v>176.28357452168149</v>
      </c>
      <c r="J4" s="24">
        <v>136.87021363131561</v>
      </c>
      <c r="K4" s="24">
        <v>151.39364701324419</v>
      </c>
      <c r="L4" s="24">
        <v>123.18171048600139</v>
      </c>
      <c r="M4" s="24">
        <v>94.419778087682914</v>
      </c>
    </row>
    <row r="5" spans="1:13" x14ac:dyDescent="0.2">
      <c r="A5" s="53" t="s">
        <v>124</v>
      </c>
      <c r="B5" s="50">
        <v>109.25357537833679</v>
      </c>
      <c r="C5" s="51">
        <v>112.91826588558241</v>
      </c>
      <c r="D5" s="51">
        <v>118.13735775858112</v>
      </c>
      <c r="E5" s="51">
        <v>177.79811872942184</v>
      </c>
      <c r="F5" s="51">
        <v>171.53702391640809</v>
      </c>
      <c r="G5" s="51">
        <v>168.15067330018456</v>
      </c>
      <c r="H5" s="51">
        <v>175.30253193081003</v>
      </c>
      <c r="I5" s="51">
        <v>172.210253461511</v>
      </c>
      <c r="J5" s="51">
        <v>143.08474900733873</v>
      </c>
      <c r="K5" s="51">
        <v>151.99030331885461</v>
      </c>
      <c r="L5" s="51">
        <v>125.13327974151602</v>
      </c>
      <c r="M5" s="51">
        <v>126.62903536848025</v>
      </c>
    </row>
    <row r="6" spans="1:13" x14ac:dyDescent="0.2">
      <c r="A6" s="52" t="s">
        <v>130</v>
      </c>
      <c r="B6" s="2">
        <v>100</v>
      </c>
      <c r="C6" s="24">
        <v>105.22388059701493</v>
      </c>
      <c r="D6" s="24">
        <v>106.71641791044777</v>
      </c>
      <c r="E6" s="24">
        <v>135.82089552238804</v>
      </c>
      <c r="F6" s="24">
        <v>117.91044776119404</v>
      </c>
      <c r="G6" s="24">
        <v>145.52238805970148</v>
      </c>
      <c r="H6" s="24">
        <v>153.73134328358208</v>
      </c>
      <c r="I6" s="24">
        <v>202.23880597014926</v>
      </c>
      <c r="J6" s="24">
        <v>122.38805970149251</v>
      </c>
      <c r="K6" s="24">
        <v>115.67164179104476</v>
      </c>
      <c r="L6" s="24">
        <v>103.73134328358209</v>
      </c>
      <c r="M6" s="24">
        <v>140.29850746268659</v>
      </c>
    </row>
    <row r="7" spans="1:13" x14ac:dyDescent="0.2">
      <c r="A7" s="52" t="s">
        <v>131</v>
      </c>
      <c r="B7" s="24">
        <v>114.17910447761194</v>
      </c>
      <c r="C7" s="24">
        <v>117.44707833382111</v>
      </c>
      <c r="D7" s="24">
        <v>101.10720905277535</v>
      </c>
      <c r="E7" s="24">
        <v>124.63662081748122</v>
      </c>
      <c r="F7" s="24">
        <v>146.85884303970346</v>
      </c>
      <c r="G7" s="24">
        <v>125.94381035996489</v>
      </c>
      <c r="H7" s="24">
        <v>155.35557506584723</v>
      </c>
      <c r="I7" s="24">
        <v>178.88498683055309</v>
      </c>
      <c r="J7" s="24">
        <v>122.67583650375575</v>
      </c>
      <c r="K7" s="24">
        <v>114.17910447761194</v>
      </c>
      <c r="L7" s="24">
        <v>97.839235196566193</v>
      </c>
      <c r="M7" s="24">
        <v>128.5581894449322</v>
      </c>
    </row>
    <row r="8" spans="1:13" x14ac:dyDescent="0.2">
      <c r="A8" s="13" t="s">
        <v>136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">
      <c r="A9" s="13" t="s">
        <v>132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x14ac:dyDescent="0.2">
      <c r="A10" s="1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">
      <c r="A11" s="13" t="s">
        <v>134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x14ac:dyDescent="0.2">
      <c r="A12" s="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x14ac:dyDescent="0.2">
      <c r="A13" s="54" t="s">
        <v>135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2">
      <c r="A14" s="161" t="s">
        <v>39</v>
      </c>
      <c r="B14" s="1" t="s">
        <v>137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x14ac:dyDescent="0.2">
      <c r="A15" s="161" t="s">
        <v>39</v>
      </c>
      <c r="B15" s="1" t="s">
        <v>138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x14ac:dyDescent="0.2">
      <c r="A16" s="161" t="s">
        <v>39</v>
      </c>
      <c r="B16" s="1" t="s">
        <v>40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">
      <c r="A17" s="161" t="s">
        <v>41</v>
      </c>
      <c r="B17" s="1" t="s">
        <v>139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2">
      <c r="A18" s="161" t="s">
        <v>41</v>
      </c>
      <c r="B18" s="1" t="s">
        <v>42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2">
      <c r="A19" s="161" t="s">
        <v>41</v>
      </c>
      <c r="B19" s="1" t="s">
        <v>140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x14ac:dyDescent="0.2">
      <c r="A20" s="161" t="s">
        <v>43</v>
      </c>
      <c r="B20" s="1" t="s">
        <v>141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2">
      <c r="A21" s="161" t="s">
        <v>43</v>
      </c>
      <c r="B21" s="1" t="s">
        <v>44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2">
      <c r="A22" s="161" t="s">
        <v>45</v>
      </c>
      <c r="B22" s="1" t="s">
        <v>46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2">
      <c r="A23" s="161" t="s">
        <v>45</v>
      </c>
      <c r="B23" s="1" t="s">
        <v>47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x14ac:dyDescent="0.2">
      <c r="A24" s="161" t="s">
        <v>45</v>
      </c>
      <c r="B24" s="1" t="s">
        <v>142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x14ac:dyDescent="0.2">
      <c r="A25" s="161" t="s">
        <v>48</v>
      </c>
      <c r="B25" s="1" t="s">
        <v>49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2">
      <c r="A26" s="161" t="s">
        <v>48</v>
      </c>
      <c r="B26" s="1" t="s">
        <v>143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x14ac:dyDescent="0.2">
      <c r="A27" s="161" t="s">
        <v>50</v>
      </c>
      <c r="B27" s="1" t="s">
        <v>51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2">
      <c r="A28" s="161"/>
      <c r="B28" s="1" t="s">
        <v>52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2">
      <c r="A29" s="161" t="s">
        <v>53</v>
      </c>
      <c r="B29" s="1" t="s">
        <v>144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2">
      <c r="A30" s="161" t="s">
        <v>53</v>
      </c>
      <c r="B30" s="1" t="s">
        <v>54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x14ac:dyDescent="0.2">
      <c r="A31" s="161" t="s">
        <v>53</v>
      </c>
      <c r="B31" s="1" t="s">
        <v>55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x14ac:dyDescent="0.2">
      <c r="A32" s="161" t="s">
        <v>53</v>
      </c>
      <c r="B32" s="1" t="s">
        <v>56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">
      <c r="A33" s="161" t="s">
        <v>53</v>
      </c>
      <c r="B33" s="1" t="s">
        <v>57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">
      <c r="A34" s="161" t="s">
        <v>53</v>
      </c>
      <c r="B34" s="1" t="s">
        <v>58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x14ac:dyDescent="0.2">
      <c r="A35" s="161" t="s">
        <v>53</v>
      </c>
      <c r="B35" s="1" t="s">
        <v>145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x14ac:dyDescent="0.2">
      <c r="A36" s="161" t="s">
        <v>53</v>
      </c>
      <c r="B36" s="1" t="s">
        <v>146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x14ac:dyDescent="0.2">
      <c r="A37" s="161" t="s">
        <v>53</v>
      </c>
      <c r="B37" s="1" t="s">
        <v>60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x14ac:dyDescent="0.2">
      <c r="A38" s="161" t="s">
        <v>53</v>
      </c>
      <c r="B38" s="1" t="s">
        <v>59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x14ac:dyDescent="0.2">
      <c r="A39" s="161" t="s">
        <v>53</v>
      </c>
      <c r="B39" s="1" t="s">
        <v>147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x14ac:dyDescent="0.2">
      <c r="A40" s="161" t="s">
        <v>53</v>
      </c>
      <c r="B40" s="1" t="s">
        <v>148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x14ac:dyDescent="0.2">
      <c r="A41" s="161" t="s">
        <v>53</v>
      </c>
      <c r="B41" s="1" t="s">
        <v>149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x14ac:dyDescent="0.2">
      <c r="A42" s="161" t="s">
        <v>53</v>
      </c>
      <c r="B42" s="1" t="s">
        <v>150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x14ac:dyDescent="0.2">
      <c r="A43" s="161" t="s">
        <v>53</v>
      </c>
      <c r="B43" s="1" t="s">
        <v>151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x14ac:dyDescent="0.2">
      <c r="A44" s="161" t="s">
        <v>53</v>
      </c>
      <c r="B44" s="1" t="s">
        <v>152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x14ac:dyDescent="0.2">
      <c r="A45" s="161" t="s">
        <v>53</v>
      </c>
      <c r="B45" s="1" t="s">
        <v>153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">
      <c r="A46" s="161" t="s">
        <v>53</v>
      </c>
      <c r="B46" s="1" t="s">
        <v>69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2">
      <c r="A47" s="161" t="s">
        <v>53</v>
      </c>
      <c r="B47" s="1" t="s">
        <v>70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x14ac:dyDescent="0.2">
      <c r="A48" s="161" t="s">
        <v>53</v>
      </c>
      <c r="B48" s="1" t="s">
        <v>154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2">
      <c r="A49" s="161" t="s">
        <v>53</v>
      </c>
      <c r="B49" s="1" t="s">
        <v>155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x14ac:dyDescent="0.2">
      <c r="A50" s="161" t="s">
        <v>53</v>
      </c>
      <c r="B50" s="1" t="s">
        <v>65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x14ac:dyDescent="0.2">
      <c r="A51" s="161" t="s">
        <v>53</v>
      </c>
      <c r="B51" s="1" t="s">
        <v>156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x14ac:dyDescent="0.2">
      <c r="A52" s="161" t="s">
        <v>53</v>
      </c>
      <c r="B52" s="1" t="s">
        <v>62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x14ac:dyDescent="0.2">
      <c r="A53" s="161" t="s">
        <v>53</v>
      </c>
      <c r="B53" s="1" t="s">
        <v>63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x14ac:dyDescent="0.2">
      <c r="A54" s="161" t="s">
        <v>53</v>
      </c>
      <c r="B54" s="1" t="s">
        <v>61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x14ac:dyDescent="0.2">
      <c r="A55" s="161" t="s">
        <v>53</v>
      </c>
      <c r="B55" s="1" t="s">
        <v>101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x14ac:dyDescent="0.2">
      <c r="A56" s="161" t="s">
        <v>53</v>
      </c>
      <c r="B56" s="1" t="s">
        <v>157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">
      <c r="A57" s="161" t="s">
        <v>53</v>
      </c>
      <c r="B57" s="1" t="s">
        <v>64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">
      <c r="A58" s="161" t="s">
        <v>53</v>
      </c>
      <c r="B58" s="1" t="s">
        <v>158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">
      <c r="A59" s="161" t="s">
        <v>53</v>
      </c>
      <c r="B59" s="1" t="s">
        <v>66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">
      <c r="A60" s="161" t="s">
        <v>53</v>
      </c>
      <c r="B60" s="1" t="s">
        <v>67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2">
      <c r="A61" s="161" t="s">
        <v>53</v>
      </c>
      <c r="B61" s="1" t="s">
        <v>68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x14ac:dyDescent="0.2">
      <c r="A62" s="161" t="s">
        <v>53</v>
      </c>
      <c r="B62" s="1" t="s">
        <v>159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x14ac:dyDescent="0.2">
      <c r="A63" s="161" t="s">
        <v>53</v>
      </c>
      <c r="B63" s="1" t="s">
        <v>160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x14ac:dyDescent="0.2">
      <c r="A64" s="161" t="s">
        <v>53</v>
      </c>
      <c r="B64" s="1" t="s">
        <v>71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x14ac:dyDescent="0.2">
      <c r="A65" s="161" t="s">
        <v>53</v>
      </c>
      <c r="B65" s="1" t="s">
        <v>72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x14ac:dyDescent="0.2">
      <c r="A66" s="161" t="s">
        <v>53</v>
      </c>
      <c r="B66" s="1" t="s">
        <v>161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x14ac:dyDescent="0.2">
      <c r="A67" s="161" t="s">
        <v>73</v>
      </c>
      <c r="B67" s="1" t="s">
        <v>74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x14ac:dyDescent="0.2">
      <c r="A68" s="161" t="s">
        <v>73</v>
      </c>
      <c r="B68" s="1" t="s">
        <v>75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x14ac:dyDescent="0.2">
      <c r="A69" s="161" t="s">
        <v>73</v>
      </c>
      <c r="B69" s="1" t="s">
        <v>162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x14ac:dyDescent="0.2">
      <c r="A70" s="161" t="s">
        <v>73</v>
      </c>
      <c r="B70" s="1" t="s">
        <v>163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x14ac:dyDescent="0.2">
      <c r="A71" s="161" t="s">
        <v>73</v>
      </c>
      <c r="B71" s="1" t="s">
        <v>76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x14ac:dyDescent="0.2">
      <c r="A72" s="161" t="s">
        <v>77</v>
      </c>
      <c r="B72" s="1" t="s">
        <v>78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1:13" x14ac:dyDescent="0.2">
      <c r="A73" s="161" t="s">
        <v>77</v>
      </c>
      <c r="B73" s="1" t="s">
        <v>79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 x14ac:dyDescent="0.2">
      <c r="A74" s="161" t="s">
        <v>80</v>
      </c>
      <c r="B74" s="1" t="s">
        <v>81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1:13" x14ac:dyDescent="0.2">
      <c r="A75" s="161" t="s">
        <v>80</v>
      </c>
      <c r="B75" s="1" t="s">
        <v>82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1:13" x14ac:dyDescent="0.2">
      <c r="A76" s="161" t="s">
        <v>83</v>
      </c>
      <c r="B76" s="1" t="s">
        <v>84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1:13" x14ac:dyDescent="0.2">
      <c r="A77" s="161" t="s">
        <v>83</v>
      </c>
      <c r="B77" s="1" t="s">
        <v>86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 x14ac:dyDescent="0.2">
      <c r="A78" s="161" t="s">
        <v>83</v>
      </c>
      <c r="B78" s="1" t="s">
        <v>85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1:13" x14ac:dyDescent="0.2">
      <c r="A79" s="161" t="s">
        <v>87</v>
      </c>
      <c r="B79" s="1" t="s">
        <v>88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1:13" x14ac:dyDescent="0.2">
      <c r="A80" s="161" t="s">
        <v>87</v>
      </c>
      <c r="B80" s="1" t="s">
        <v>164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13" x14ac:dyDescent="0.2">
      <c r="A81" s="161" t="s">
        <v>89</v>
      </c>
      <c r="B81" s="1" t="s">
        <v>90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13" x14ac:dyDescent="0.2">
      <c r="A82" s="161" t="s">
        <v>89</v>
      </c>
      <c r="B82" s="1" t="s">
        <v>91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x14ac:dyDescent="0.2">
      <c r="A83" s="6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 x14ac:dyDescent="0.2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</sheetData>
  <mergeCells count="13">
    <mergeCell ref="A14:A16"/>
    <mergeCell ref="A17:A19"/>
    <mergeCell ref="A20:A21"/>
    <mergeCell ref="A22:A24"/>
    <mergeCell ref="A25:A26"/>
    <mergeCell ref="A27:A28"/>
    <mergeCell ref="A29:A66"/>
    <mergeCell ref="A81:A82"/>
    <mergeCell ref="A67:A71"/>
    <mergeCell ref="A72:A73"/>
    <mergeCell ref="A74:A75"/>
    <mergeCell ref="A76:A78"/>
    <mergeCell ref="A79:A8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zoomScaleNormal="100" workbookViewId="0">
      <selection activeCell="D1" sqref="D1"/>
    </sheetView>
  </sheetViews>
  <sheetFormatPr baseColWidth="10" defaultRowHeight="12.75" x14ac:dyDescent="0.2"/>
  <cols>
    <col min="1" max="1" width="59.28515625" customWidth="1"/>
    <col min="2" max="2" width="12.5703125" customWidth="1"/>
    <col min="3" max="3" width="11.42578125" bestFit="1" customWidth="1"/>
    <col min="4" max="4" width="10.42578125" bestFit="1" customWidth="1"/>
    <col min="5" max="5" width="11.140625" bestFit="1" customWidth="1"/>
    <col min="6" max="6" width="10.28515625" customWidth="1"/>
    <col min="7" max="7" width="9.85546875" customWidth="1"/>
    <col min="8" max="8" width="8.28515625" customWidth="1"/>
    <col min="9" max="9" width="11" customWidth="1"/>
    <col min="10" max="10" width="9.42578125" customWidth="1"/>
    <col min="11" max="11" width="10.28515625" customWidth="1"/>
    <col min="12" max="12" width="9.7109375" customWidth="1"/>
    <col min="13" max="13" width="9.5703125" bestFit="1" customWidth="1"/>
    <col min="14" max="14" width="13.5703125" bestFit="1" customWidth="1"/>
    <col min="17" max="17" width="14.140625" bestFit="1" customWidth="1"/>
    <col min="18" max="18" width="12.85546875" bestFit="1" customWidth="1"/>
    <col min="19" max="19" width="17" bestFit="1" customWidth="1"/>
    <col min="20" max="20" width="14.28515625" bestFit="1" customWidth="1"/>
    <col min="21" max="21" width="12.7109375" bestFit="1" customWidth="1"/>
  </cols>
  <sheetData>
    <row r="1" spans="1:16" x14ac:dyDescent="0.2">
      <c r="A1" s="44" t="s">
        <v>173</v>
      </c>
    </row>
    <row r="2" spans="1:16" x14ac:dyDescent="0.2">
      <c r="A2" s="173" t="s">
        <v>179</v>
      </c>
    </row>
    <row r="3" spans="1:16" ht="20.45" customHeight="1" x14ac:dyDescent="0.2">
      <c r="A3" s="44"/>
      <c r="O3" s="61"/>
      <c r="P3" s="61"/>
    </row>
    <row r="4" spans="1:16" x14ac:dyDescent="0.2">
      <c r="A4" s="31"/>
      <c r="B4" s="47" t="s">
        <v>170</v>
      </c>
      <c r="C4" s="47" t="s">
        <v>171</v>
      </c>
      <c r="D4" s="47" t="s">
        <v>102</v>
      </c>
      <c r="E4" s="47" t="s">
        <v>172</v>
      </c>
      <c r="F4" s="47" t="s">
        <v>103</v>
      </c>
      <c r="G4" s="47" t="s">
        <v>104</v>
      </c>
      <c r="H4" s="47" t="s">
        <v>125</v>
      </c>
      <c r="I4" s="47" t="s">
        <v>105</v>
      </c>
      <c r="J4" s="47" t="s">
        <v>126</v>
      </c>
      <c r="K4" s="47" t="s">
        <v>127</v>
      </c>
      <c r="L4" s="47" t="s">
        <v>128</v>
      </c>
      <c r="M4" s="47" t="s">
        <v>129</v>
      </c>
      <c r="N4" s="66">
        <v>2023</v>
      </c>
      <c r="O4" s="68"/>
      <c r="P4" s="68"/>
    </row>
    <row r="5" spans="1:16" ht="17.45" customHeight="1" x14ac:dyDescent="0.2">
      <c r="A5" s="12" t="s">
        <v>166</v>
      </c>
      <c r="B5" s="25">
        <v>1362155.8626990598</v>
      </c>
      <c r="C5" s="25">
        <v>763542.11723061674</v>
      </c>
      <c r="D5" s="25">
        <v>527135.972279015</v>
      </c>
      <c r="E5" s="25">
        <v>346982.69079260074</v>
      </c>
      <c r="F5" s="25">
        <v>243088.59091644979</v>
      </c>
      <c r="G5" s="25">
        <v>108672.2315532339</v>
      </c>
      <c r="H5" s="25">
        <v>90129.065976644211</v>
      </c>
      <c r="I5" s="25">
        <v>69767.708702906035</v>
      </c>
      <c r="J5" s="25">
        <v>11185.774535809018</v>
      </c>
      <c r="K5" s="25">
        <v>0</v>
      </c>
      <c r="L5" s="25">
        <v>0</v>
      </c>
      <c r="M5" s="25">
        <v>0</v>
      </c>
      <c r="N5" s="62">
        <v>3522660.0146863349</v>
      </c>
      <c r="O5" s="29"/>
      <c r="P5" s="29"/>
    </row>
    <row r="6" spans="1:16" x14ac:dyDescent="0.2">
      <c r="A6" s="12" t="s">
        <v>175</v>
      </c>
      <c r="B6" s="24">
        <v>68</v>
      </c>
      <c r="C6" s="24">
        <v>55</v>
      </c>
      <c r="D6" s="24">
        <v>45</v>
      </c>
      <c r="E6" s="24">
        <v>26</v>
      </c>
      <c r="F6" s="24">
        <v>17</v>
      </c>
      <c r="G6" s="24">
        <v>9</v>
      </c>
      <c r="H6" s="24">
        <v>5</v>
      </c>
      <c r="I6" s="24">
        <v>4</v>
      </c>
      <c r="J6" s="24">
        <v>1</v>
      </c>
      <c r="K6" s="24">
        <v>0</v>
      </c>
      <c r="L6" s="24">
        <v>0</v>
      </c>
      <c r="M6" s="24">
        <v>0</v>
      </c>
      <c r="N6" s="64">
        <v>68</v>
      </c>
      <c r="O6" s="6"/>
      <c r="P6" s="6"/>
    </row>
    <row r="7" spans="1:16" ht="17.45" customHeight="1" x14ac:dyDescent="0.2">
      <c r="A7" s="57" t="s">
        <v>167</v>
      </c>
      <c r="B7" s="58">
        <v>4803.8016528925618</v>
      </c>
      <c r="C7" s="58">
        <v>135637.48855364931</v>
      </c>
      <c r="D7" s="58">
        <v>606951.41099793953</v>
      </c>
      <c r="E7" s="58">
        <v>1458966.6319937243</v>
      </c>
      <c r="F7" s="58">
        <v>1603919.7141777754</v>
      </c>
      <c r="G7" s="58">
        <v>1657352.3469782055</v>
      </c>
      <c r="H7" s="58">
        <v>1456656.1668233066</v>
      </c>
      <c r="I7" s="58">
        <v>1057919.7934910129</v>
      </c>
      <c r="J7" s="58">
        <v>473141.29046918929</v>
      </c>
      <c r="K7" s="58">
        <v>209983.66092433789</v>
      </c>
      <c r="L7" s="58">
        <v>83229.799680528289</v>
      </c>
      <c r="M7" s="58">
        <v>49940.894257438376</v>
      </c>
      <c r="N7" s="62">
        <v>8798503.0000000019</v>
      </c>
      <c r="O7" s="29"/>
      <c r="P7" s="29"/>
    </row>
    <row r="8" spans="1:16" x14ac:dyDescent="0.2">
      <c r="A8" s="12" t="s">
        <v>176</v>
      </c>
      <c r="B8" s="24">
        <v>1</v>
      </c>
      <c r="C8" s="24">
        <v>12</v>
      </c>
      <c r="D8" s="24">
        <v>31</v>
      </c>
      <c r="E8" s="24">
        <v>48</v>
      </c>
      <c r="F8" s="24">
        <v>50</v>
      </c>
      <c r="G8" s="24">
        <v>53</v>
      </c>
      <c r="H8" s="24">
        <v>53</v>
      </c>
      <c r="I8" s="24">
        <v>37</v>
      </c>
      <c r="J8" s="24">
        <v>31</v>
      </c>
      <c r="K8" s="24">
        <v>15</v>
      </c>
      <c r="L8" s="24">
        <v>12</v>
      </c>
      <c r="M8" s="24">
        <v>6</v>
      </c>
      <c r="N8" s="64">
        <v>70</v>
      </c>
      <c r="O8" s="6"/>
      <c r="P8" s="6"/>
    </row>
    <row r="9" spans="1:16" ht="17.45" customHeight="1" x14ac:dyDescent="0.2">
      <c r="A9" s="57" t="s">
        <v>168</v>
      </c>
      <c r="B9" s="58">
        <v>0</v>
      </c>
      <c r="C9" s="58">
        <v>94145.806527812558</v>
      </c>
      <c r="D9" s="58">
        <v>96322.024175422208</v>
      </c>
      <c r="E9" s="58">
        <v>92947.810930307387</v>
      </c>
      <c r="F9" s="58">
        <v>97040.52009276129</v>
      </c>
      <c r="G9" s="58">
        <v>265237.63799902768</v>
      </c>
      <c r="H9" s="58">
        <v>250398.45356557181</v>
      </c>
      <c r="I9" s="58">
        <v>206937.86557255397</v>
      </c>
      <c r="J9" s="58">
        <v>822520.57096159097</v>
      </c>
      <c r="K9" s="58">
        <v>1231046.5852118472</v>
      </c>
      <c r="L9" s="58">
        <v>613667.45039430179</v>
      </c>
      <c r="M9" s="58">
        <v>549869.37543581962</v>
      </c>
      <c r="N9" s="62">
        <v>4320134.1008670162</v>
      </c>
      <c r="O9" s="29"/>
      <c r="P9" s="29"/>
    </row>
    <row r="10" spans="1:16" x14ac:dyDescent="0.2">
      <c r="A10" s="32" t="s">
        <v>177</v>
      </c>
      <c r="B10" s="31">
        <v>0</v>
      </c>
      <c r="C10" s="31">
        <v>3</v>
      </c>
      <c r="D10" s="31">
        <v>4</v>
      </c>
      <c r="E10" s="31">
        <v>4</v>
      </c>
      <c r="F10" s="31">
        <v>5</v>
      </c>
      <c r="G10" s="31">
        <v>13</v>
      </c>
      <c r="H10" s="31">
        <v>14</v>
      </c>
      <c r="I10" s="31">
        <v>14</v>
      </c>
      <c r="J10" s="31">
        <v>30</v>
      </c>
      <c r="K10" s="31">
        <v>50</v>
      </c>
      <c r="L10" s="31">
        <v>64</v>
      </c>
      <c r="M10" s="31">
        <v>67</v>
      </c>
      <c r="N10" s="65">
        <v>67</v>
      </c>
      <c r="O10" s="6"/>
      <c r="P10" s="6"/>
    </row>
    <row r="11" spans="1:16" ht="17.45" customHeight="1" x14ac:dyDescent="0.2">
      <c r="A11" s="60" t="s">
        <v>169</v>
      </c>
      <c r="B11" s="55">
        <v>1367028.6643519523</v>
      </c>
      <c r="C11" s="55">
        <v>993392.41231207852</v>
      </c>
      <c r="D11" s="55">
        <v>1230485.4074523768</v>
      </c>
      <c r="E11" s="145">
        <v>1898971.1337166326</v>
      </c>
      <c r="F11" s="145">
        <v>1944115.8251869867</v>
      </c>
      <c r="G11" s="145">
        <v>2031324.2165304672</v>
      </c>
      <c r="H11" s="145">
        <v>1797241.6863655224</v>
      </c>
      <c r="I11" s="55">
        <v>1334666.367766473</v>
      </c>
      <c r="J11" s="55">
        <v>1306879.6359665892</v>
      </c>
      <c r="K11" s="55">
        <v>1441045.246136185</v>
      </c>
      <c r="L11" s="55">
        <v>696909.25007483014</v>
      </c>
      <c r="M11" s="55">
        <v>599816.26969325799</v>
      </c>
      <c r="N11" s="40">
        <v>16641876.115553351</v>
      </c>
      <c r="O11" s="59"/>
      <c r="P11" s="59"/>
    </row>
    <row r="12" spans="1:16" x14ac:dyDescent="0.2">
      <c r="A12" s="30" t="s">
        <v>174</v>
      </c>
      <c r="B12" s="59">
        <v>69</v>
      </c>
      <c r="C12" s="59">
        <v>70</v>
      </c>
      <c r="D12" s="59">
        <v>80</v>
      </c>
      <c r="E12" s="59">
        <v>78</v>
      </c>
      <c r="F12" s="59">
        <v>72</v>
      </c>
      <c r="G12" s="59">
        <v>75</v>
      </c>
      <c r="H12" s="59">
        <v>72</v>
      </c>
      <c r="I12" s="69">
        <v>55</v>
      </c>
      <c r="J12" s="59">
        <v>62</v>
      </c>
      <c r="K12" s="59">
        <v>65</v>
      </c>
      <c r="L12" s="59">
        <v>76</v>
      </c>
      <c r="M12" s="59">
        <v>73</v>
      </c>
      <c r="N12" s="63">
        <v>205</v>
      </c>
      <c r="O12" s="69"/>
      <c r="P12" s="69"/>
    </row>
    <row r="14" spans="1:16" x14ac:dyDescent="0.2">
      <c r="A14" s="1" t="s">
        <v>178</v>
      </c>
    </row>
    <row r="15" spans="1:16" x14ac:dyDescent="0.2">
      <c r="A15" s="162" t="s">
        <v>208</v>
      </c>
      <c r="B15" s="162"/>
      <c r="C15" s="162"/>
      <c r="D15" s="162"/>
      <c r="E15" s="162"/>
    </row>
    <row r="16" spans="1:16" x14ac:dyDescent="0.2">
      <c r="A16" s="1" t="s">
        <v>213</v>
      </c>
    </row>
  </sheetData>
  <mergeCells count="1">
    <mergeCell ref="A15:E15"/>
  </mergeCells>
  <phoneticPr fontId="1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6"/>
  <sheetViews>
    <sheetView zoomScale="110" zoomScaleNormal="110" workbookViewId="0"/>
  </sheetViews>
  <sheetFormatPr baseColWidth="10" defaultColWidth="11.42578125" defaultRowHeight="11.25" x14ac:dyDescent="0.2"/>
  <cols>
    <col min="1" max="1" width="62.5703125" style="1" bestFit="1" customWidth="1"/>
    <col min="2" max="2" width="7.7109375" style="1" customWidth="1"/>
    <col min="3" max="3" width="8" style="1" customWidth="1"/>
    <col min="4" max="4" width="7.7109375" style="1" customWidth="1"/>
    <col min="5" max="5" width="8.140625" style="1" customWidth="1"/>
    <col min="6" max="6" width="7.7109375" style="1" customWidth="1"/>
    <col min="7" max="7" width="8.85546875" style="1" customWidth="1"/>
    <col min="8" max="8" width="7.7109375" style="1" customWidth="1"/>
    <col min="9" max="9" width="8.42578125" style="1" customWidth="1"/>
    <col min="10" max="10" width="7.7109375" style="1" customWidth="1"/>
    <col min="11" max="11" width="8.85546875" style="1" customWidth="1"/>
    <col min="12" max="12" width="15.28515625" style="1" customWidth="1"/>
    <col min="13" max="16384" width="11.42578125" style="1"/>
  </cols>
  <sheetData>
    <row r="1" spans="1:14" x14ac:dyDescent="0.2">
      <c r="A1" s="43" t="s">
        <v>187</v>
      </c>
      <c r="H1" s="26"/>
    </row>
    <row r="2" spans="1:14" ht="12.75" x14ac:dyDescent="0.2">
      <c r="A2" s="174" t="s">
        <v>220</v>
      </c>
      <c r="D2"/>
      <c r="E2" s="6"/>
      <c r="F2" s="5"/>
      <c r="G2" s="5"/>
      <c r="H2" s="5"/>
      <c r="I2" s="7"/>
      <c r="J2" s="5"/>
    </row>
    <row r="3" spans="1:14" ht="12.75" x14ac:dyDescent="0.2">
      <c r="A3" s="174"/>
      <c r="D3"/>
      <c r="E3" s="6"/>
      <c r="F3" s="5"/>
      <c r="G3" s="5"/>
      <c r="H3" s="5"/>
      <c r="I3" s="7"/>
      <c r="J3" s="5"/>
    </row>
    <row r="4" spans="1:14" x14ac:dyDescent="0.2">
      <c r="A4" s="72"/>
      <c r="B4" s="163">
        <v>2019</v>
      </c>
      <c r="C4" s="164"/>
      <c r="D4" s="163">
        <v>2020</v>
      </c>
      <c r="E4" s="164"/>
      <c r="F4" s="163">
        <v>2021</v>
      </c>
      <c r="G4" s="164"/>
      <c r="H4" s="163">
        <v>2022</v>
      </c>
      <c r="I4" s="164"/>
      <c r="J4" s="163">
        <v>2023</v>
      </c>
      <c r="K4" s="164"/>
      <c r="L4" s="102"/>
      <c r="M4" s="102"/>
      <c r="N4" s="6"/>
    </row>
    <row r="5" spans="1:14" ht="67.5" x14ac:dyDescent="0.2">
      <c r="A5" s="73" t="s">
        <v>14</v>
      </c>
      <c r="B5" s="75" t="s">
        <v>180</v>
      </c>
      <c r="C5" s="75" t="s">
        <v>36</v>
      </c>
      <c r="D5" s="74" t="s">
        <v>180</v>
      </c>
      <c r="E5" s="76" t="s">
        <v>36</v>
      </c>
      <c r="F5" s="75" t="s">
        <v>180</v>
      </c>
      <c r="G5" s="75" t="s">
        <v>36</v>
      </c>
      <c r="H5" s="74" t="s">
        <v>180</v>
      </c>
      <c r="I5" s="76" t="s">
        <v>36</v>
      </c>
      <c r="J5" s="75" t="s">
        <v>180</v>
      </c>
      <c r="K5" s="139" t="s">
        <v>36</v>
      </c>
    </row>
    <row r="6" spans="1:14" x14ac:dyDescent="0.2">
      <c r="A6" s="72" t="s">
        <v>15</v>
      </c>
      <c r="B6" s="81">
        <v>0.71</v>
      </c>
      <c r="C6" s="82">
        <v>6812334.2699999996</v>
      </c>
      <c r="D6" s="77">
        <v>0.39</v>
      </c>
      <c r="E6" s="79">
        <v>1060163.9100000001</v>
      </c>
      <c r="F6" s="80">
        <v>0.39</v>
      </c>
      <c r="G6" s="78">
        <v>1111855.68</v>
      </c>
      <c r="H6" s="77">
        <v>0.7</v>
      </c>
      <c r="I6" s="97">
        <v>5465901</v>
      </c>
      <c r="J6" s="103">
        <v>0.71</v>
      </c>
      <c r="K6" s="100">
        <v>6291650.0899999999</v>
      </c>
      <c r="M6" s="25"/>
    </row>
    <row r="7" spans="1:14" x14ac:dyDescent="0.2">
      <c r="A7" s="72" t="s">
        <v>16</v>
      </c>
      <c r="B7" s="81">
        <v>0.81</v>
      </c>
      <c r="C7" s="82">
        <v>6642000</v>
      </c>
      <c r="D7" s="77">
        <v>0.39</v>
      </c>
      <c r="E7" s="79">
        <v>780000</v>
      </c>
      <c r="F7" s="80">
        <v>0.59</v>
      </c>
      <c r="G7" s="78">
        <v>1493606.8299999998</v>
      </c>
      <c r="H7" s="77">
        <v>0.77</v>
      </c>
      <c r="I7" s="97">
        <v>5315778.93</v>
      </c>
      <c r="J7" s="103">
        <v>0.81</v>
      </c>
      <c r="K7" s="100">
        <v>6765229.3500000006</v>
      </c>
      <c r="M7" s="25"/>
    </row>
    <row r="8" spans="1:14" x14ac:dyDescent="0.2">
      <c r="A8" s="72" t="s">
        <v>18</v>
      </c>
      <c r="B8" s="81">
        <v>0.65</v>
      </c>
      <c r="C8" s="82">
        <v>2373550.4</v>
      </c>
      <c r="D8" s="77">
        <v>0.49</v>
      </c>
      <c r="E8" s="79">
        <v>424964.26</v>
      </c>
      <c r="F8" s="80">
        <v>0.51</v>
      </c>
      <c r="G8" s="78">
        <v>531988.65</v>
      </c>
      <c r="H8" s="77">
        <v>0.57999999999999996</v>
      </c>
      <c r="I8" s="97">
        <v>1898751.22</v>
      </c>
      <c r="J8" s="103">
        <v>0.59</v>
      </c>
      <c r="K8" s="100">
        <v>2284183.8199999998</v>
      </c>
      <c r="M8" s="25"/>
    </row>
    <row r="9" spans="1:14" x14ac:dyDescent="0.2">
      <c r="A9" s="72" t="s">
        <v>17</v>
      </c>
      <c r="B9" s="81">
        <v>0.37</v>
      </c>
      <c r="C9" s="82">
        <v>1221000</v>
      </c>
      <c r="D9" s="77">
        <v>0.25</v>
      </c>
      <c r="E9" s="79">
        <v>228250</v>
      </c>
      <c r="F9" s="80">
        <v>0.26</v>
      </c>
      <c r="G9" s="78">
        <v>390270.4</v>
      </c>
      <c r="H9" s="77">
        <v>0.36</v>
      </c>
      <c r="I9" s="97">
        <v>1083424.32</v>
      </c>
      <c r="J9" s="103">
        <v>0.55000000000000004</v>
      </c>
      <c r="K9" s="100">
        <v>1441932.8</v>
      </c>
      <c r="M9" s="25"/>
    </row>
    <row r="10" spans="1:14" x14ac:dyDescent="0.2">
      <c r="A10" s="84" t="s">
        <v>19</v>
      </c>
      <c r="B10" s="81">
        <v>0.12</v>
      </c>
      <c r="C10" s="82">
        <v>348000</v>
      </c>
      <c r="D10" s="77">
        <v>0.05</v>
      </c>
      <c r="E10" s="79">
        <v>39650</v>
      </c>
      <c r="F10" s="80">
        <v>5.3999999999999999E-2</v>
      </c>
      <c r="G10" s="78">
        <v>55890</v>
      </c>
      <c r="H10" s="77">
        <v>0.1</v>
      </c>
      <c r="I10" s="97">
        <v>210067.5</v>
      </c>
      <c r="J10" s="103">
        <v>0.13</v>
      </c>
      <c r="K10" s="100">
        <v>319236.19</v>
      </c>
      <c r="M10" s="25"/>
    </row>
    <row r="11" spans="1:14" x14ac:dyDescent="0.2">
      <c r="A11" s="72" t="s">
        <v>11</v>
      </c>
      <c r="B11" s="81">
        <v>0.35</v>
      </c>
      <c r="C11" s="82">
        <v>385000</v>
      </c>
      <c r="D11" s="77">
        <v>0.13</v>
      </c>
      <c r="E11" s="79">
        <v>74880</v>
      </c>
      <c r="F11" s="80">
        <v>0.16500000000000001</v>
      </c>
      <c r="G11" s="78">
        <v>116820</v>
      </c>
      <c r="H11" s="77">
        <v>0.28000000000000003</v>
      </c>
      <c r="I11" s="97">
        <v>308000.00000000006</v>
      </c>
      <c r="J11" s="103">
        <v>0.32</v>
      </c>
      <c r="K11" s="100">
        <v>367522.88</v>
      </c>
      <c r="M11" s="25"/>
    </row>
    <row r="12" spans="1:14" x14ac:dyDescent="0.2">
      <c r="A12" s="72" t="s">
        <v>20</v>
      </c>
      <c r="B12" s="81">
        <v>0.7</v>
      </c>
      <c r="C12" s="82">
        <v>876400</v>
      </c>
      <c r="D12" s="77">
        <v>0.51</v>
      </c>
      <c r="E12" s="79">
        <v>160650</v>
      </c>
      <c r="F12" s="80">
        <v>0.54</v>
      </c>
      <c r="G12" s="78">
        <v>247686.66</v>
      </c>
      <c r="H12" s="77">
        <v>0.65</v>
      </c>
      <c r="I12" s="97">
        <v>696196.8</v>
      </c>
      <c r="J12" s="103">
        <v>0.68</v>
      </c>
      <c r="K12" s="100">
        <v>826140.84000000008</v>
      </c>
      <c r="M12" s="25"/>
    </row>
    <row r="13" spans="1:14" x14ac:dyDescent="0.2">
      <c r="A13" s="72" t="s">
        <v>22</v>
      </c>
      <c r="B13" s="81">
        <v>0.56999999999999995</v>
      </c>
      <c r="C13" s="82">
        <v>587057.25</v>
      </c>
      <c r="D13" s="77">
        <v>0.51</v>
      </c>
      <c r="E13" s="79">
        <v>117889.56</v>
      </c>
      <c r="F13" s="80">
        <v>0.41</v>
      </c>
      <c r="G13" s="78">
        <v>155860.26999999999</v>
      </c>
      <c r="H13" s="77">
        <v>0.61</v>
      </c>
      <c r="I13" s="97">
        <v>618247.19999999995</v>
      </c>
      <c r="J13" s="103">
        <v>0.57999999999999996</v>
      </c>
      <c r="K13" s="100">
        <v>718932.62</v>
      </c>
      <c r="M13" s="25"/>
    </row>
    <row r="14" spans="1:14" x14ac:dyDescent="0.2">
      <c r="A14" s="72" t="s">
        <v>21</v>
      </c>
      <c r="B14" s="81">
        <v>0.18</v>
      </c>
      <c r="C14" s="82">
        <v>200236.13999999998</v>
      </c>
      <c r="D14" s="77">
        <v>0.17</v>
      </c>
      <c r="E14" s="79">
        <v>74596.680000000008</v>
      </c>
      <c r="F14" s="80">
        <v>0.1</v>
      </c>
      <c r="G14" s="78">
        <v>61579.5</v>
      </c>
      <c r="H14" s="77">
        <v>0.18</v>
      </c>
      <c r="I14" s="97">
        <v>180964.25999999998</v>
      </c>
      <c r="J14" s="103">
        <v>0.14000000000000001</v>
      </c>
      <c r="K14" s="100">
        <v>197489.74000000002</v>
      </c>
      <c r="M14" s="25"/>
    </row>
    <row r="15" spans="1:14" x14ac:dyDescent="0.2">
      <c r="A15" s="142" t="s">
        <v>25</v>
      </c>
      <c r="B15" s="81">
        <v>0.55000000000000004</v>
      </c>
      <c r="C15" s="82">
        <v>163030.45000000001</v>
      </c>
      <c r="D15" s="77">
        <v>0.29799999999999999</v>
      </c>
      <c r="E15" s="79">
        <v>62242.962</v>
      </c>
      <c r="F15" s="80">
        <v>0.08</v>
      </c>
      <c r="G15" s="78">
        <v>31310.32</v>
      </c>
      <c r="H15" s="77">
        <v>0.22</v>
      </c>
      <c r="I15" s="97">
        <v>216382.31999999998</v>
      </c>
      <c r="J15" s="140">
        <v>0.32</v>
      </c>
      <c r="K15" s="141">
        <v>190785.28</v>
      </c>
      <c r="L15" s="25"/>
      <c r="M15" s="25"/>
    </row>
    <row r="16" spans="1:14" x14ac:dyDescent="0.2">
      <c r="A16" s="84" t="s">
        <v>23</v>
      </c>
      <c r="B16" s="81">
        <v>0.2</v>
      </c>
      <c r="C16" s="82">
        <v>134200</v>
      </c>
      <c r="D16" s="77">
        <v>0.06</v>
      </c>
      <c r="E16" s="79">
        <v>16591.8</v>
      </c>
      <c r="F16" s="80">
        <v>0.06</v>
      </c>
      <c r="G16" s="78">
        <v>21089.279999999999</v>
      </c>
      <c r="H16" s="77">
        <v>0.1</v>
      </c>
      <c r="I16" s="97">
        <v>61054.400000000001</v>
      </c>
      <c r="J16" s="103">
        <v>0.13</v>
      </c>
      <c r="K16" s="100">
        <v>87307.61</v>
      </c>
      <c r="M16" s="25"/>
    </row>
    <row r="17" spans="1:13" x14ac:dyDescent="0.2">
      <c r="A17" s="72" t="s">
        <v>26</v>
      </c>
      <c r="B17" s="81">
        <v>0.14000000000000001</v>
      </c>
      <c r="C17" s="82">
        <v>74620</v>
      </c>
      <c r="D17" s="77">
        <v>0.1</v>
      </c>
      <c r="E17" s="79">
        <v>21600</v>
      </c>
      <c r="F17" s="80">
        <v>0.08</v>
      </c>
      <c r="G17" s="78">
        <v>17914.48</v>
      </c>
      <c r="H17" s="77">
        <v>0.09</v>
      </c>
      <c r="I17" s="97">
        <v>51390</v>
      </c>
      <c r="J17" s="103">
        <v>0.08</v>
      </c>
      <c r="K17" s="100">
        <v>44448.56</v>
      </c>
      <c r="M17" s="25"/>
    </row>
    <row r="18" spans="1:13" x14ac:dyDescent="0.2">
      <c r="A18" s="84" t="s">
        <v>24</v>
      </c>
      <c r="B18" s="81">
        <v>0.79</v>
      </c>
      <c r="C18" s="82">
        <v>435004.81</v>
      </c>
      <c r="D18" s="77">
        <v>0.15</v>
      </c>
      <c r="E18" s="79">
        <v>22921.200000000001</v>
      </c>
      <c r="F18" s="80">
        <v>0.41</v>
      </c>
      <c r="G18" s="78">
        <v>102256.45999999999</v>
      </c>
      <c r="H18" s="77">
        <v>0.7</v>
      </c>
      <c r="I18" s="97">
        <v>385012.6</v>
      </c>
      <c r="J18" s="103">
        <v>0.64</v>
      </c>
      <c r="K18" s="100">
        <v>381273.60000000003</v>
      </c>
      <c r="M18" s="25"/>
    </row>
    <row r="19" spans="1:13" x14ac:dyDescent="0.2">
      <c r="A19" s="72" t="s">
        <v>30</v>
      </c>
      <c r="B19" s="81">
        <v>0.02</v>
      </c>
      <c r="C19" s="82">
        <v>10491.880000000001</v>
      </c>
      <c r="D19" s="77">
        <v>0.02</v>
      </c>
      <c r="E19" s="79">
        <v>4394.24</v>
      </c>
      <c r="F19" s="80">
        <v>0.01</v>
      </c>
      <c r="G19" s="78">
        <v>2482.88</v>
      </c>
      <c r="H19" s="77">
        <v>0.01</v>
      </c>
      <c r="I19" s="97">
        <v>4979.03</v>
      </c>
      <c r="J19" s="104">
        <v>0.02</v>
      </c>
      <c r="K19" s="100">
        <v>12707.26</v>
      </c>
      <c r="M19" s="25"/>
    </row>
    <row r="20" spans="1:13" x14ac:dyDescent="0.2">
      <c r="A20" s="72" t="s">
        <v>27</v>
      </c>
      <c r="B20" s="81">
        <v>0.25</v>
      </c>
      <c r="C20" s="82">
        <v>106250</v>
      </c>
      <c r="D20" s="77">
        <v>0.2</v>
      </c>
      <c r="E20" s="79">
        <v>42300</v>
      </c>
      <c r="F20" s="80">
        <v>0.1</v>
      </c>
      <c r="G20" s="78">
        <v>28800</v>
      </c>
      <c r="H20" s="77">
        <v>0.2</v>
      </c>
      <c r="I20" s="97">
        <v>89000</v>
      </c>
      <c r="J20" s="104">
        <v>0.25</v>
      </c>
      <c r="K20" s="100">
        <v>115436.75</v>
      </c>
      <c r="M20" s="25"/>
    </row>
    <row r="21" spans="1:13" x14ac:dyDescent="0.2">
      <c r="A21" s="84" t="s">
        <v>183</v>
      </c>
      <c r="B21" s="81">
        <v>0.12</v>
      </c>
      <c r="C21" s="82">
        <v>37063.56</v>
      </c>
      <c r="D21" s="77">
        <v>6.9000000000000006E-2</v>
      </c>
      <c r="E21" s="79">
        <v>8303.4600000000009</v>
      </c>
      <c r="F21" s="80">
        <v>6.9000000000000006E-2</v>
      </c>
      <c r="G21" s="78">
        <v>8303.4600000000009</v>
      </c>
      <c r="H21" s="77">
        <v>0.11</v>
      </c>
      <c r="I21" s="97">
        <v>36013.67</v>
      </c>
      <c r="J21" s="103">
        <v>0.13</v>
      </c>
      <c r="K21" s="100">
        <v>38718.03</v>
      </c>
      <c r="M21" s="25"/>
    </row>
    <row r="22" spans="1:13" x14ac:dyDescent="0.2">
      <c r="A22" s="147" t="s">
        <v>214</v>
      </c>
      <c r="B22" s="81">
        <v>0.26</v>
      </c>
      <c r="C22" s="82">
        <v>107387.54000000001</v>
      </c>
      <c r="D22" s="77">
        <v>0.02</v>
      </c>
      <c r="E22" s="79">
        <v>4569.7</v>
      </c>
      <c r="F22" s="80">
        <v>0.02</v>
      </c>
      <c r="G22" s="78">
        <v>4569.7</v>
      </c>
      <c r="H22" s="77">
        <v>0.05</v>
      </c>
      <c r="I22" s="97">
        <v>16079.7</v>
      </c>
      <c r="J22" s="148">
        <v>0.05</v>
      </c>
      <c r="K22" s="149">
        <v>14299.300000000001</v>
      </c>
      <c r="L22" s="34"/>
      <c r="M22" s="25"/>
    </row>
    <row r="23" spans="1:13" x14ac:dyDescent="0.2">
      <c r="A23" s="147" t="s">
        <v>215</v>
      </c>
      <c r="B23" s="81">
        <v>0.22</v>
      </c>
      <c r="C23" s="82">
        <v>65474.2</v>
      </c>
      <c r="D23" s="77">
        <v>0.12</v>
      </c>
      <c r="E23" s="79">
        <v>20395.8</v>
      </c>
      <c r="F23" s="80">
        <v>0.12</v>
      </c>
      <c r="G23" s="78">
        <v>20395.8</v>
      </c>
      <c r="H23" s="77">
        <v>0.28499999999999998</v>
      </c>
      <c r="I23" s="97">
        <v>89294.204999999987</v>
      </c>
      <c r="J23" s="148">
        <v>0.28499999999999998</v>
      </c>
      <c r="K23" s="149">
        <v>108579.01499999998</v>
      </c>
      <c r="L23" s="34"/>
      <c r="M23" s="25"/>
    </row>
    <row r="24" spans="1:13" x14ac:dyDescent="0.2">
      <c r="A24" s="72" t="s">
        <v>29</v>
      </c>
      <c r="B24" s="81">
        <v>0.25</v>
      </c>
      <c r="C24" s="82">
        <v>70920.25</v>
      </c>
      <c r="D24" s="77">
        <v>0.08</v>
      </c>
      <c r="E24" s="79">
        <v>12516.56</v>
      </c>
      <c r="F24" s="80">
        <v>0.122</v>
      </c>
      <c r="G24" s="78">
        <v>17622.534</v>
      </c>
      <c r="H24" s="77">
        <v>0.1923</v>
      </c>
      <c r="I24" s="97">
        <v>56536.2</v>
      </c>
      <c r="J24" s="103">
        <v>0.17</v>
      </c>
      <c r="K24" s="100">
        <v>55785.16</v>
      </c>
      <c r="M24" s="25"/>
    </row>
    <row r="25" spans="1:13" x14ac:dyDescent="0.2">
      <c r="A25" s="72" t="s">
        <v>31</v>
      </c>
      <c r="B25" s="81">
        <v>0.3</v>
      </c>
      <c r="C25" s="82">
        <v>106056.3</v>
      </c>
      <c r="D25" s="77">
        <v>0.14000000000000001</v>
      </c>
      <c r="E25" s="79">
        <v>27773.9</v>
      </c>
      <c r="F25" s="80">
        <v>0.14000000000000001</v>
      </c>
      <c r="G25" s="78">
        <v>31352.020000000004</v>
      </c>
      <c r="H25" s="77">
        <v>0.24</v>
      </c>
      <c r="I25" s="97">
        <v>68073.119999999995</v>
      </c>
      <c r="J25" s="103">
        <v>0.31</v>
      </c>
      <c r="K25" s="100">
        <v>90537.67</v>
      </c>
      <c r="M25" s="25"/>
    </row>
    <row r="26" spans="1:13" x14ac:dyDescent="0.2">
      <c r="A26" s="142" t="s">
        <v>32</v>
      </c>
      <c r="B26" s="81">
        <v>0.19</v>
      </c>
      <c r="C26" s="82">
        <v>42544.99</v>
      </c>
      <c r="D26" s="77">
        <v>0.05</v>
      </c>
      <c r="E26" s="79">
        <v>5893.1500000000005</v>
      </c>
      <c r="F26" s="80">
        <v>0.06</v>
      </c>
      <c r="G26" s="78">
        <v>6051.9</v>
      </c>
      <c r="H26" s="77">
        <v>0.13</v>
      </c>
      <c r="I26" s="97">
        <v>35835.410000000003</v>
      </c>
      <c r="J26" s="140">
        <v>0.2</v>
      </c>
      <c r="K26" s="141">
        <v>64578.600000000006</v>
      </c>
      <c r="L26" s="25"/>
      <c r="M26" s="25"/>
    </row>
    <row r="27" spans="1:13" x14ac:dyDescent="0.2">
      <c r="A27" s="84" t="s">
        <v>28</v>
      </c>
      <c r="B27" s="81">
        <v>0.09</v>
      </c>
      <c r="C27" s="82">
        <v>32268.51</v>
      </c>
      <c r="D27" s="77">
        <v>0.05</v>
      </c>
      <c r="E27" s="79">
        <v>4147.25</v>
      </c>
      <c r="F27" s="80">
        <v>0.01</v>
      </c>
      <c r="G27" s="78">
        <v>2251.83</v>
      </c>
      <c r="H27" s="77">
        <v>0.08</v>
      </c>
      <c r="I27" s="97">
        <v>20461.68</v>
      </c>
      <c r="J27" s="103">
        <v>0.09</v>
      </c>
      <c r="K27" s="100">
        <v>17998.559999999998</v>
      </c>
      <c r="M27" s="25"/>
    </row>
    <row r="28" spans="1:13" x14ac:dyDescent="0.2">
      <c r="A28" s="72" t="s">
        <v>184</v>
      </c>
      <c r="B28" s="80">
        <v>0.05</v>
      </c>
      <c r="C28" s="82">
        <v>9719.7000000000007</v>
      </c>
      <c r="D28" s="77">
        <v>0.05</v>
      </c>
      <c r="E28" s="79">
        <v>5684.2000000000007</v>
      </c>
      <c r="F28" s="80">
        <v>0.05</v>
      </c>
      <c r="G28" s="78">
        <v>5684.2000000000007</v>
      </c>
      <c r="H28" s="77">
        <v>0.09</v>
      </c>
      <c r="I28" s="97">
        <v>20013.12</v>
      </c>
      <c r="J28" s="103">
        <v>0.09</v>
      </c>
      <c r="K28" s="100">
        <v>19072.169999999998</v>
      </c>
      <c r="M28" s="25"/>
    </row>
    <row r="29" spans="1:13" x14ac:dyDescent="0.2">
      <c r="A29" s="84" t="s">
        <v>96</v>
      </c>
      <c r="B29" s="81">
        <v>0.05</v>
      </c>
      <c r="C29" s="82">
        <v>6350</v>
      </c>
      <c r="D29" s="77">
        <v>0.02</v>
      </c>
      <c r="E29" s="79">
        <v>1520</v>
      </c>
      <c r="F29" s="80">
        <v>0.02</v>
      </c>
      <c r="G29" s="78">
        <v>1520</v>
      </c>
      <c r="H29" s="77">
        <v>0.05</v>
      </c>
      <c r="I29" s="97">
        <v>7778</v>
      </c>
      <c r="J29" s="103">
        <v>7.0000000000000007E-2</v>
      </c>
      <c r="K29" s="100">
        <v>13335.000000000002</v>
      </c>
      <c r="M29" s="25"/>
    </row>
    <row r="30" spans="1:13" x14ac:dyDescent="0.2">
      <c r="A30" s="84" t="s">
        <v>33</v>
      </c>
      <c r="B30" s="81">
        <v>0.27</v>
      </c>
      <c r="C30" s="82">
        <v>47541.33</v>
      </c>
      <c r="D30" s="77">
        <v>0.12</v>
      </c>
      <c r="E30" s="79">
        <v>8733.84</v>
      </c>
      <c r="F30" s="80">
        <v>0.26</v>
      </c>
      <c r="G30" s="78">
        <v>22206.86</v>
      </c>
      <c r="H30" s="77">
        <v>0.27</v>
      </c>
      <c r="I30" s="97">
        <v>34869.96</v>
      </c>
      <c r="J30" s="103">
        <v>0.36</v>
      </c>
      <c r="K30" s="100">
        <v>46493.279999999999</v>
      </c>
      <c r="M30" s="25"/>
    </row>
    <row r="31" spans="1:13" x14ac:dyDescent="0.2">
      <c r="A31" s="147" t="s">
        <v>216</v>
      </c>
      <c r="B31" s="86">
        <v>7.0000000000000007E-2</v>
      </c>
      <c r="C31" s="82">
        <v>7711.27</v>
      </c>
      <c r="D31" s="77">
        <v>3.4000000000000002E-2</v>
      </c>
      <c r="E31" s="79">
        <v>1386.1460000000002</v>
      </c>
      <c r="F31" s="80">
        <v>4.8000000000000001E-2</v>
      </c>
      <c r="G31" s="78">
        <v>1890.336</v>
      </c>
      <c r="H31" s="77">
        <v>7.4999999999999997E-2</v>
      </c>
      <c r="I31" s="97">
        <v>6525.5249999999996</v>
      </c>
      <c r="J31" s="148">
        <v>0.08</v>
      </c>
      <c r="K31" s="149">
        <v>8701.84</v>
      </c>
      <c r="M31" s="25"/>
    </row>
    <row r="32" spans="1:13" x14ac:dyDescent="0.2">
      <c r="A32" s="84" t="s">
        <v>35</v>
      </c>
      <c r="B32" s="81">
        <v>0.17</v>
      </c>
      <c r="C32" s="82">
        <v>13651.000000000002</v>
      </c>
      <c r="D32" s="77">
        <v>0.1</v>
      </c>
      <c r="E32" s="79">
        <v>3128.9</v>
      </c>
      <c r="F32" s="80">
        <v>0.09</v>
      </c>
      <c r="G32" s="78">
        <v>4519.8899999999994</v>
      </c>
      <c r="H32" s="77">
        <v>0.16</v>
      </c>
      <c r="I32" s="97">
        <v>12351.84</v>
      </c>
      <c r="J32" s="103">
        <v>0.18</v>
      </c>
      <c r="K32" s="100">
        <v>16112.519999999999</v>
      </c>
      <c r="M32" s="25"/>
    </row>
    <row r="33" spans="1:13" x14ac:dyDescent="0.2">
      <c r="A33" s="84" t="s">
        <v>34</v>
      </c>
      <c r="B33" s="81">
        <v>0.18</v>
      </c>
      <c r="C33" s="82">
        <v>17051.939999999999</v>
      </c>
      <c r="D33" s="77">
        <v>0.09</v>
      </c>
      <c r="E33" s="79">
        <v>4025.8799999999997</v>
      </c>
      <c r="F33" s="80">
        <v>0.12</v>
      </c>
      <c r="G33" s="78">
        <v>5908.44</v>
      </c>
      <c r="H33" s="77">
        <v>0.13</v>
      </c>
      <c r="I33" s="97">
        <v>1469.65</v>
      </c>
      <c r="J33" s="103">
        <v>0.14000000000000001</v>
      </c>
      <c r="K33" s="100">
        <v>15313.62</v>
      </c>
      <c r="M33" s="25"/>
    </row>
    <row r="35" spans="1:13" ht="12.75" x14ac:dyDescent="0.2">
      <c r="A35" s="10" t="s">
        <v>188</v>
      </c>
      <c r="B35" s="9"/>
      <c r="C35" s="9"/>
      <c r="D35" s="9"/>
      <c r="E35" s="9"/>
      <c r="F35" s="9"/>
      <c r="G35" s="9"/>
      <c r="H35" s="27"/>
    </row>
    <row r="36" spans="1:13" x14ac:dyDescent="0.2">
      <c r="A36" s="11" t="s">
        <v>185</v>
      </c>
      <c r="H36" s="27"/>
    </row>
  </sheetData>
  <mergeCells count="5"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4"/>
  <sheetViews>
    <sheetView zoomScaleNormal="100" workbookViewId="0"/>
  </sheetViews>
  <sheetFormatPr baseColWidth="10" defaultRowHeight="12.75" x14ac:dyDescent="0.2"/>
  <cols>
    <col min="1" max="1" width="37.28515625" customWidth="1"/>
    <col min="2" max="2" width="14.140625" customWidth="1"/>
    <col min="3" max="8" width="14" customWidth="1"/>
    <col min="9" max="9" width="10.140625" bestFit="1" customWidth="1"/>
    <col min="26" max="26" width="13.28515625" bestFit="1" customWidth="1"/>
  </cols>
  <sheetData>
    <row r="1" spans="1:29" x14ac:dyDescent="0.2">
      <c r="A1" s="105" t="s">
        <v>201</v>
      </c>
      <c r="B1" s="1"/>
      <c r="H1" s="8"/>
    </row>
    <row r="2" spans="1:29" x14ac:dyDescent="0.2">
      <c r="A2" s="71"/>
      <c r="B2" s="1"/>
    </row>
    <row r="3" spans="1:29" x14ac:dyDescent="0.2">
      <c r="A3" s="1"/>
      <c r="B3" s="14">
        <v>2017</v>
      </c>
      <c r="C3" s="14">
        <v>2018</v>
      </c>
      <c r="D3" s="14">
        <v>2019</v>
      </c>
      <c r="E3" s="14">
        <v>2020</v>
      </c>
      <c r="F3" s="14">
        <v>2021</v>
      </c>
      <c r="G3" s="14">
        <v>2022</v>
      </c>
      <c r="H3" s="14">
        <v>2023</v>
      </c>
    </row>
    <row r="4" spans="1:29" x14ac:dyDescent="0.2">
      <c r="A4" s="93" t="s">
        <v>38</v>
      </c>
      <c r="B4" s="94">
        <v>16366450</v>
      </c>
      <c r="C4" s="94">
        <v>17120480</v>
      </c>
      <c r="D4" s="94">
        <v>17230370</v>
      </c>
      <c r="E4" s="94">
        <v>8352545</v>
      </c>
      <c r="F4" s="94">
        <v>10002190</v>
      </c>
      <c r="G4" s="95">
        <v>16625450</v>
      </c>
      <c r="H4" s="95">
        <f>AB44</f>
        <v>17085637.844999999</v>
      </c>
    </row>
    <row r="5" spans="1:29" x14ac:dyDescent="0.2">
      <c r="A5" s="90" t="s">
        <v>37</v>
      </c>
      <c r="B5" s="91">
        <v>19055870</v>
      </c>
      <c r="C5" s="91">
        <v>20963940</v>
      </c>
      <c r="D5" s="91">
        <v>20932915</v>
      </c>
      <c r="E5" s="91">
        <v>3239170</v>
      </c>
      <c r="F5" s="91">
        <v>4501690</v>
      </c>
      <c r="G5" s="92">
        <v>16990450</v>
      </c>
      <c r="H5" s="92">
        <f>AA44</f>
        <v>20553802.155000012</v>
      </c>
    </row>
    <row r="6" spans="1:29" x14ac:dyDescent="0.2">
      <c r="A6" s="15" t="s">
        <v>95</v>
      </c>
      <c r="B6" s="96">
        <f>B5+B4</f>
        <v>35422320</v>
      </c>
      <c r="C6" s="96">
        <f t="shared" ref="C6:H6" si="0">C5+C4</f>
        <v>38084420</v>
      </c>
      <c r="D6" s="96">
        <f t="shared" si="0"/>
        <v>38163285</v>
      </c>
      <c r="E6" s="96">
        <f t="shared" si="0"/>
        <v>11591715</v>
      </c>
      <c r="F6" s="96">
        <f t="shared" si="0"/>
        <v>14503880</v>
      </c>
      <c r="G6" s="96">
        <f t="shared" si="0"/>
        <v>33615900</v>
      </c>
      <c r="H6" s="96">
        <f t="shared" si="0"/>
        <v>37639440.000000015</v>
      </c>
    </row>
    <row r="7" spans="1:29" x14ac:dyDescent="0.2">
      <c r="B7" s="12"/>
      <c r="C7" s="33"/>
      <c r="D7" s="33"/>
      <c r="E7" s="33"/>
      <c r="F7" s="33"/>
      <c r="G7" s="33"/>
      <c r="H7" s="1"/>
      <c r="I7" s="1"/>
      <c r="J7" s="1"/>
    </row>
    <row r="8" spans="1:29" x14ac:dyDescent="0.2">
      <c r="A8" s="16" t="s">
        <v>186</v>
      </c>
      <c r="B8" s="1"/>
      <c r="C8" s="1"/>
      <c r="D8" s="4"/>
      <c r="E8" s="1"/>
      <c r="F8" s="1"/>
      <c r="H8" s="1"/>
      <c r="I8" s="1"/>
      <c r="J8" s="1"/>
    </row>
    <row r="9" spans="1:29" x14ac:dyDescent="0.2">
      <c r="A9" s="16" t="s">
        <v>185</v>
      </c>
      <c r="B9" s="1"/>
      <c r="C9" s="1"/>
      <c r="D9" s="4"/>
      <c r="E9" s="1"/>
      <c r="F9" s="1"/>
      <c r="H9" s="1"/>
      <c r="I9" s="1"/>
      <c r="J9" s="1"/>
    </row>
    <row r="10" spans="1:29" x14ac:dyDescent="0.2">
      <c r="A10" s="16"/>
      <c r="B10" s="1"/>
      <c r="C10" s="1"/>
      <c r="D10" s="4"/>
      <c r="E10" s="1"/>
      <c r="F10" s="1"/>
      <c r="H10" s="1"/>
      <c r="I10" s="1"/>
      <c r="J10" s="1"/>
    </row>
    <row r="11" spans="1:29" x14ac:dyDescent="0.2">
      <c r="A11" s="1"/>
      <c r="B11" s="1"/>
      <c r="C11" s="1"/>
      <c r="D11" s="1"/>
      <c r="E11" s="1"/>
      <c r="F11" s="1"/>
      <c r="G11" s="1"/>
      <c r="H11" s="4"/>
      <c r="I11" s="1"/>
      <c r="J11" s="1"/>
      <c r="K11" s="1"/>
    </row>
    <row r="12" spans="1:29" x14ac:dyDescent="0.2">
      <c r="A12" s="1"/>
      <c r="B12" s="1"/>
      <c r="C12" s="1"/>
      <c r="D12" s="1"/>
      <c r="E12" s="1"/>
      <c r="F12" s="1"/>
      <c r="G12" s="1"/>
      <c r="H12" s="4"/>
      <c r="I12" s="1"/>
      <c r="J12" s="1"/>
      <c r="K12" s="1"/>
    </row>
    <row r="14" spans="1:29" x14ac:dyDescent="0.2">
      <c r="A14" s="72"/>
      <c r="B14" s="165">
        <v>2017</v>
      </c>
      <c r="C14" s="166"/>
      <c r="D14" s="166"/>
      <c r="E14" s="167"/>
      <c r="F14" s="165">
        <v>2018</v>
      </c>
      <c r="G14" s="166"/>
      <c r="H14" s="166"/>
      <c r="I14" s="167"/>
      <c r="J14" s="165">
        <v>2019</v>
      </c>
      <c r="K14" s="166"/>
      <c r="L14" s="166"/>
      <c r="M14" s="167"/>
      <c r="N14" s="165">
        <v>2020</v>
      </c>
      <c r="O14" s="166"/>
      <c r="P14" s="166"/>
      <c r="Q14" s="167"/>
      <c r="R14" s="165">
        <v>2021</v>
      </c>
      <c r="S14" s="166"/>
      <c r="T14" s="166"/>
      <c r="U14" s="166"/>
      <c r="V14" s="165">
        <v>2022</v>
      </c>
      <c r="W14" s="166"/>
      <c r="X14" s="166"/>
      <c r="Y14" s="166"/>
      <c r="Z14" s="165">
        <v>2023</v>
      </c>
      <c r="AA14" s="168"/>
      <c r="AB14" s="168"/>
      <c r="AC14" s="167"/>
    </row>
    <row r="15" spans="1:29" ht="56.25" x14ac:dyDescent="0.2">
      <c r="A15" s="73" t="s">
        <v>14</v>
      </c>
      <c r="B15" s="74" t="s">
        <v>180</v>
      </c>
      <c r="C15" s="75" t="s">
        <v>36</v>
      </c>
      <c r="D15" s="75" t="s">
        <v>181</v>
      </c>
      <c r="E15" s="76" t="s">
        <v>182</v>
      </c>
      <c r="F15" s="75" t="s">
        <v>180</v>
      </c>
      <c r="G15" s="75" t="s">
        <v>36</v>
      </c>
      <c r="H15" s="75" t="s">
        <v>181</v>
      </c>
      <c r="I15" s="76" t="s">
        <v>182</v>
      </c>
      <c r="J15" s="75" t="s">
        <v>180</v>
      </c>
      <c r="K15" s="75" t="s">
        <v>36</v>
      </c>
      <c r="L15" s="75" t="s">
        <v>181</v>
      </c>
      <c r="M15" s="76" t="s">
        <v>182</v>
      </c>
      <c r="N15" s="75" t="s">
        <v>180</v>
      </c>
      <c r="O15" s="75" t="s">
        <v>36</v>
      </c>
      <c r="P15" s="75" t="s">
        <v>181</v>
      </c>
      <c r="Q15" s="76" t="s">
        <v>182</v>
      </c>
      <c r="R15" s="75" t="s">
        <v>180</v>
      </c>
      <c r="S15" s="75" t="s">
        <v>36</v>
      </c>
      <c r="T15" s="75" t="s">
        <v>181</v>
      </c>
      <c r="U15" s="76" t="s">
        <v>182</v>
      </c>
      <c r="V15" s="75" t="s">
        <v>180</v>
      </c>
      <c r="W15" s="75" t="s">
        <v>36</v>
      </c>
      <c r="X15" s="75" t="s">
        <v>181</v>
      </c>
      <c r="Y15" s="76" t="s">
        <v>182</v>
      </c>
      <c r="Z15" s="74" t="s">
        <v>180</v>
      </c>
      <c r="AA15" s="75" t="s">
        <v>36</v>
      </c>
      <c r="AB15" s="75" t="s">
        <v>181</v>
      </c>
      <c r="AC15" s="76" t="s">
        <v>182</v>
      </c>
    </row>
    <row r="16" spans="1:29" x14ac:dyDescent="0.2">
      <c r="A16" s="72" t="s">
        <v>15</v>
      </c>
      <c r="B16" s="77">
        <v>0.71</v>
      </c>
      <c r="C16" s="78">
        <v>5751000</v>
      </c>
      <c r="D16" s="78">
        <v>2349000.0000000005</v>
      </c>
      <c r="E16" s="79">
        <v>8100000</v>
      </c>
      <c r="F16" s="80">
        <v>0.73</v>
      </c>
      <c r="G16" s="78">
        <v>7446000</v>
      </c>
      <c r="H16" s="78">
        <v>2754000</v>
      </c>
      <c r="I16" s="79">
        <v>10200000</v>
      </c>
      <c r="J16" s="81">
        <v>0.71</v>
      </c>
      <c r="K16" s="82">
        <v>6812334.2699999996</v>
      </c>
      <c r="L16" s="82">
        <v>2782502.7300000004</v>
      </c>
      <c r="M16" s="83">
        <v>9594837</v>
      </c>
      <c r="N16" s="80">
        <v>0.39</v>
      </c>
      <c r="O16" s="78">
        <v>1060163.9100000001</v>
      </c>
      <c r="P16" s="78">
        <v>1658205.0900000003</v>
      </c>
      <c r="Q16" s="79">
        <v>2718369.0000000005</v>
      </c>
      <c r="R16" s="80">
        <v>0.39</v>
      </c>
      <c r="S16" s="78">
        <v>1111855.68</v>
      </c>
      <c r="T16" s="78">
        <v>1739056.3199999996</v>
      </c>
      <c r="U16" s="79">
        <v>2850911.9999999995</v>
      </c>
      <c r="V16" s="80">
        <v>0.7</v>
      </c>
      <c r="W16" s="25">
        <v>5465901</v>
      </c>
      <c r="X16" s="25">
        <v>2342529.0000000009</v>
      </c>
      <c r="Y16" s="97">
        <v>7808430</v>
      </c>
      <c r="Z16" s="99">
        <v>0.71</v>
      </c>
      <c r="AA16" s="59">
        <f>Z16*AC16</f>
        <v>6291650.0899999999</v>
      </c>
      <c r="AB16" s="59">
        <f>AC16-AA16</f>
        <v>2569828.91</v>
      </c>
      <c r="AC16" s="100">
        <v>8861479</v>
      </c>
    </row>
    <row r="17" spans="1:30" x14ac:dyDescent="0.2">
      <c r="A17" s="72" t="s">
        <v>16</v>
      </c>
      <c r="B17" s="77">
        <v>0.8</v>
      </c>
      <c r="C17" s="78">
        <v>6123200</v>
      </c>
      <c r="D17" s="78">
        <v>1530799.9999999998</v>
      </c>
      <c r="E17" s="79">
        <v>7654000</v>
      </c>
      <c r="F17" s="77">
        <v>0.80517219629115677</v>
      </c>
      <c r="G17" s="78">
        <v>6382600</v>
      </c>
      <c r="H17" s="78">
        <v>1544400</v>
      </c>
      <c r="I17" s="79">
        <v>7927000</v>
      </c>
      <c r="J17" s="81">
        <v>0.81</v>
      </c>
      <c r="K17" s="82">
        <v>6642000</v>
      </c>
      <c r="L17" s="82">
        <v>1557999.9999999991</v>
      </c>
      <c r="M17" s="83">
        <v>8199999.9999999991</v>
      </c>
      <c r="N17" s="80">
        <v>0.39</v>
      </c>
      <c r="O17" s="78">
        <v>780000</v>
      </c>
      <c r="P17" s="78">
        <v>1220000</v>
      </c>
      <c r="Q17" s="79">
        <v>2000000</v>
      </c>
      <c r="R17" s="80">
        <v>0.59</v>
      </c>
      <c r="S17" s="78">
        <v>1493606.8299999998</v>
      </c>
      <c r="T17" s="78">
        <v>1037930.1700000002</v>
      </c>
      <c r="U17" s="79">
        <v>2531537</v>
      </c>
      <c r="V17" s="80">
        <v>0.77</v>
      </c>
      <c r="W17" s="25">
        <v>5315778.93</v>
      </c>
      <c r="X17" s="25">
        <v>1587830.0699999994</v>
      </c>
      <c r="Y17" s="97">
        <v>6903609</v>
      </c>
      <c r="Z17" s="99">
        <v>0.81</v>
      </c>
      <c r="AA17" s="59">
        <f t="shared" ref="AA17:AA25" si="1">Z17*AC17</f>
        <v>6765229.3500000006</v>
      </c>
      <c r="AB17" s="59">
        <f t="shared" ref="AB17:AB31" si="2">AC17-AA17</f>
        <v>1586905.6499999994</v>
      </c>
      <c r="AC17" s="100">
        <v>8352135</v>
      </c>
    </row>
    <row r="18" spans="1:30" x14ac:dyDescent="0.2">
      <c r="A18" s="72" t="s">
        <v>18</v>
      </c>
      <c r="B18" s="77">
        <v>0.68</v>
      </c>
      <c r="C18" s="78">
        <v>2160932.56</v>
      </c>
      <c r="D18" s="78">
        <v>1016909.4399999998</v>
      </c>
      <c r="E18" s="79">
        <v>3177842</v>
      </c>
      <c r="F18" s="80">
        <v>0.6</v>
      </c>
      <c r="G18" s="78">
        <v>1971734.4</v>
      </c>
      <c r="H18" s="78">
        <v>1314489.6000000001</v>
      </c>
      <c r="I18" s="79">
        <v>3286224</v>
      </c>
      <c r="J18" s="81">
        <v>0.65</v>
      </c>
      <c r="K18" s="82">
        <v>2373550.4</v>
      </c>
      <c r="L18" s="82">
        <v>1278065.5999999996</v>
      </c>
      <c r="M18" s="83">
        <v>3651615.9999999995</v>
      </c>
      <c r="N18" s="80">
        <v>0.49</v>
      </c>
      <c r="O18" s="78">
        <v>424964.26</v>
      </c>
      <c r="P18" s="78">
        <v>442309.74</v>
      </c>
      <c r="Q18" s="79">
        <v>867274</v>
      </c>
      <c r="R18" s="80">
        <v>0.51</v>
      </c>
      <c r="S18" s="78">
        <v>531988.65</v>
      </c>
      <c r="T18" s="78">
        <v>511126.35</v>
      </c>
      <c r="U18" s="79">
        <v>1043115</v>
      </c>
      <c r="V18" s="80">
        <v>0.57999999999999996</v>
      </c>
      <c r="W18" s="25">
        <v>1898751.22</v>
      </c>
      <c r="X18" s="25">
        <v>1374957.78</v>
      </c>
      <c r="Y18" s="97">
        <v>3273709</v>
      </c>
      <c r="Z18" s="99">
        <v>0.59</v>
      </c>
      <c r="AA18" s="59">
        <f t="shared" si="1"/>
        <v>2284183.8199999998</v>
      </c>
      <c r="AB18" s="59">
        <f t="shared" si="2"/>
        <v>1587314.1800000002</v>
      </c>
      <c r="AC18" s="100">
        <v>3871498</v>
      </c>
    </row>
    <row r="19" spans="1:30" x14ac:dyDescent="0.2">
      <c r="A19" s="72" t="s">
        <v>17</v>
      </c>
      <c r="B19" s="77">
        <v>0.43</v>
      </c>
      <c r="C19" s="78">
        <v>1449474.96</v>
      </c>
      <c r="D19" s="78">
        <v>1921397.0400000003</v>
      </c>
      <c r="E19" s="79">
        <v>3370872</v>
      </c>
      <c r="F19" s="80">
        <v>0.43</v>
      </c>
      <c r="G19" s="78">
        <v>1527163.92</v>
      </c>
      <c r="H19" s="78">
        <v>2024380.08</v>
      </c>
      <c r="I19" s="79">
        <v>3551544</v>
      </c>
      <c r="J19" s="81">
        <v>0.37</v>
      </c>
      <c r="K19" s="82">
        <v>1221000</v>
      </c>
      <c r="L19" s="82">
        <v>2079000</v>
      </c>
      <c r="M19" s="83">
        <v>3300000</v>
      </c>
      <c r="N19" s="80">
        <v>0.25</v>
      </c>
      <c r="O19" s="78">
        <v>228250</v>
      </c>
      <c r="P19" s="78">
        <v>684750</v>
      </c>
      <c r="Q19" s="79">
        <v>913000</v>
      </c>
      <c r="R19" s="80">
        <v>0.26</v>
      </c>
      <c r="S19" s="78">
        <v>390270.4</v>
      </c>
      <c r="T19" s="78">
        <v>1110769.6000000001</v>
      </c>
      <c r="U19" s="79">
        <v>1501040</v>
      </c>
      <c r="V19" s="80">
        <v>0.36</v>
      </c>
      <c r="W19" s="25">
        <v>1083424.32</v>
      </c>
      <c r="X19" s="25">
        <v>1926087.6800000004</v>
      </c>
      <c r="Y19" s="97">
        <v>3009512</v>
      </c>
      <c r="Z19" s="99">
        <v>0.55000000000000004</v>
      </c>
      <c r="AA19" s="59">
        <f t="shared" si="1"/>
        <v>1441932.8</v>
      </c>
      <c r="AB19" s="59">
        <f t="shared" si="2"/>
        <v>1179763.2</v>
      </c>
      <c r="AC19" s="100">
        <v>2621696</v>
      </c>
    </row>
    <row r="20" spans="1:30" x14ac:dyDescent="0.2">
      <c r="A20" s="84" t="s">
        <v>19</v>
      </c>
      <c r="B20" s="77">
        <v>0.09</v>
      </c>
      <c r="C20" s="78">
        <v>257145.3</v>
      </c>
      <c r="D20" s="78">
        <v>2600024.7000000002</v>
      </c>
      <c r="E20" s="79">
        <v>2857170</v>
      </c>
      <c r="F20" s="80">
        <v>0.10511159128530163</v>
      </c>
      <c r="G20" s="78">
        <v>302572.65000000002</v>
      </c>
      <c r="H20" s="78">
        <v>2576012.35</v>
      </c>
      <c r="I20" s="79">
        <v>2878585</v>
      </c>
      <c r="J20" s="81">
        <v>0.12</v>
      </c>
      <c r="K20" s="82">
        <v>348000</v>
      </c>
      <c r="L20" s="82">
        <v>2552000</v>
      </c>
      <c r="M20" s="83">
        <v>2900000</v>
      </c>
      <c r="N20" s="80">
        <v>0.05</v>
      </c>
      <c r="O20" s="78">
        <v>39650</v>
      </c>
      <c r="P20" s="78">
        <v>753350</v>
      </c>
      <c r="Q20" s="79">
        <v>793000</v>
      </c>
      <c r="R20" s="80">
        <v>5.3999999999999999E-2</v>
      </c>
      <c r="S20" s="78">
        <v>55890</v>
      </c>
      <c r="T20" s="78">
        <v>979110</v>
      </c>
      <c r="U20" s="79">
        <v>1035000</v>
      </c>
      <c r="V20" s="80">
        <v>0.1</v>
      </c>
      <c r="W20" s="25">
        <v>210067.5</v>
      </c>
      <c r="X20" s="25">
        <v>1890607.5</v>
      </c>
      <c r="Y20" s="97">
        <v>2100675</v>
      </c>
      <c r="Z20" s="99">
        <v>0.13</v>
      </c>
      <c r="AA20" s="59">
        <f t="shared" si="1"/>
        <v>319236.19</v>
      </c>
      <c r="AB20" s="59">
        <f t="shared" si="2"/>
        <v>2136426.81</v>
      </c>
      <c r="AC20" s="100">
        <v>2455663</v>
      </c>
    </row>
    <row r="21" spans="1:30" x14ac:dyDescent="0.2">
      <c r="A21" s="72" t="s">
        <v>11</v>
      </c>
      <c r="B21" s="77">
        <v>0.35</v>
      </c>
      <c r="C21" s="78">
        <v>320910.8</v>
      </c>
      <c r="D21" s="78">
        <v>595977.20000000007</v>
      </c>
      <c r="E21" s="79">
        <v>916888</v>
      </c>
      <c r="F21" s="77">
        <v>0.38</v>
      </c>
      <c r="G21" s="78">
        <v>386777.68</v>
      </c>
      <c r="H21" s="78">
        <v>631058.32000000007</v>
      </c>
      <c r="I21" s="79">
        <v>1017836</v>
      </c>
      <c r="J21" s="81">
        <v>0.35</v>
      </c>
      <c r="K21" s="82">
        <v>385000</v>
      </c>
      <c r="L21" s="82">
        <v>715000</v>
      </c>
      <c r="M21" s="83">
        <v>1100000</v>
      </c>
      <c r="N21" s="80">
        <v>0.13</v>
      </c>
      <c r="O21" s="78">
        <v>74880</v>
      </c>
      <c r="P21" s="78">
        <v>501120</v>
      </c>
      <c r="Q21" s="79">
        <v>576000</v>
      </c>
      <c r="R21" s="80">
        <v>0.16500000000000001</v>
      </c>
      <c r="S21" s="78">
        <v>116820</v>
      </c>
      <c r="T21" s="78">
        <v>591180</v>
      </c>
      <c r="U21" s="79">
        <v>708000</v>
      </c>
      <c r="V21" s="80">
        <v>0.28000000000000003</v>
      </c>
      <c r="W21" s="25">
        <v>308000.00000000006</v>
      </c>
      <c r="X21" s="25">
        <v>792000</v>
      </c>
      <c r="Y21" s="97">
        <v>1100000</v>
      </c>
      <c r="Z21" s="99">
        <v>0.32</v>
      </c>
      <c r="AA21" s="59">
        <f t="shared" si="1"/>
        <v>367522.88</v>
      </c>
      <c r="AB21" s="59">
        <f t="shared" si="2"/>
        <v>780986.12</v>
      </c>
      <c r="AC21" s="100">
        <v>1148509</v>
      </c>
    </row>
    <row r="22" spans="1:30" x14ac:dyDescent="0.2">
      <c r="A22" s="72" t="s">
        <v>20</v>
      </c>
      <c r="B22" s="77">
        <v>0.67</v>
      </c>
      <c r="C22" s="78">
        <v>788581.29</v>
      </c>
      <c r="D22" s="78">
        <v>388405.70999999996</v>
      </c>
      <c r="E22" s="79">
        <v>1176987</v>
      </c>
      <c r="F22" s="80">
        <v>0.7</v>
      </c>
      <c r="G22" s="78">
        <v>845739.29999999993</v>
      </c>
      <c r="H22" s="78">
        <v>362459.70000000007</v>
      </c>
      <c r="I22" s="79">
        <v>1208199</v>
      </c>
      <c r="J22" s="81">
        <v>0.7</v>
      </c>
      <c r="K22" s="82">
        <v>876400</v>
      </c>
      <c r="L22" s="82">
        <v>375600</v>
      </c>
      <c r="M22" s="83">
        <v>1252000</v>
      </c>
      <c r="N22" s="80">
        <v>0.51</v>
      </c>
      <c r="O22" s="78">
        <v>160650</v>
      </c>
      <c r="P22" s="78">
        <v>154350</v>
      </c>
      <c r="Q22" s="79">
        <v>315000</v>
      </c>
      <c r="R22" s="80">
        <v>0.54</v>
      </c>
      <c r="S22" s="78">
        <v>247686.66</v>
      </c>
      <c r="T22" s="78">
        <v>210992.34</v>
      </c>
      <c r="U22" s="79">
        <v>458679</v>
      </c>
      <c r="V22" s="80">
        <v>0.65</v>
      </c>
      <c r="W22" s="25">
        <v>696196.8</v>
      </c>
      <c r="X22" s="25">
        <v>374875.19999999995</v>
      </c>
      <c r="Y22" s="97">
        <v>1071072</v>
      </c>
      <c r="Z22" s="99">
        <v>0.68</v>
      </c>
      <c r="AA22" s="59">
        <f t="shared" si="1"/>
        <v>826140.84000000008</v>
      </c>
      <c r="AB22" s="59">
        <f t="shared" si="2"/>
        <v>388772.15999999992</v>
      </c>
      <c r="AC22" s="100">
        <v>1214913</v>
      </c>
    </row>
    <row r="23" spans="1:30" x14ac:dyDescent="0.2">
      <c r="A23" s="72" t="s">
        <v>22</v>
      </c>
      <c r="B23" s="77">
        <v>0.66</v>
      </c>
      <c r="C23" s="78">
        <v>619265.46000000008</v>
      </c>
      <c r="D23" s="78">
        <v>319015.54000000004</v>
      </c>
      <c r="E23" s="79">
        <v>938281.00000000012</v>
      </c>
      <c r="F23" s="80">
        <v>0.61290470103231054</v>
      </c>
      <c r="G23" s="78">
        <v>603161.35499999998</v>
      </c>
      <c r="H23" s="78">
        <v>380941.64500000014</v>
      </c>
      <c r="I23" s="79">
        <v>984103.00000000012</v>
      </c>
      <c r="J23" s="81">
        <v>0.56999999999999995</v>
      </c>
      <c r="K23" s="82">
        <v>587057.25</v>
      </c>
      <c r="L23" s="82">
        <v>442867.75000000012</v>
      </c>
      <c r="M23" s="83">
        <v>1029925.0000000001</v>
      </c>
      <c r="N23" s="80">
        <v>0.51</v>
      </c>
      <c r="O23" s="78">
        <v>117889.56</v>
      </c>
      <c r="P23" s="78">
        <v>113266.44</v>
      </c>
      <c r="Q23" s="79">
        <v>231156</v>
      </c>
      <c r="R23" s="80">
        <v>0.41</v>
      </c>
      <c r="S23" s="78">
        <v>155860.26999999999</v>
      </c>
      <c r="T23" s="78">
        <v>224286.73</v>
      </c>
      <c r="U23" s="79">
        <v>380147</v>
      </c>
      <c r="V23" s="80">
        <v>0.61</v>
      </c>
      <c r="W23" s="25">
        <v>618247.19999999995</v>
      </c>
      <c r="X23" s="25">
        <v>395272.80000000005</v>
      </c>
      <c r="Y23" s="97">
        <v>1013520</v>
      </c>
      <c r="Z23" s="99">
        <v>0.57999999999999996</v>
      </c>
      <c r="AA23" s="59">
        <f t="shared" si="1"/>
        <v>718932.62</v>
      </c>
      <c r="AB23" s="59">
        <f t="shared" si="2"/>
        <v>520606.38</v>
      </c>
      <c r="AC23" s="100">
        <v>1239539</v>
      </c>
    </row>
    <row r="24" spans="1:30" x14ac:dyDescent="0.2">
      <c r="A24" s="72" t="s">
        <v>21</v>
      </c>
      <c r="B24" s="77">
        <v>0.18</v>
      </c>
      <c r="C24" s="78">
        <v>211268.16</v>
      </c>
      <c r="D24" s="78">
        <v>962443.84000000008</v>
      </c>
      <c r="E24" s="79">
        <v>1173712</v>
      </c>
      <c r="F24" s="77">
        <v>0.16</v>
      </c>
      <c r="G24" s="78">
        <v>201890.72</v>
      </c>
      <c r="H24" s="78">
        <v>1059926.28</v>
      </c>
      <c r="I24" s="79">
        <v>1261817</v>
      </c>
      <c r="J24" s="81">
        <v>0.18</v>
      </c>
      <c r="K24" s="82">
        <v>200236.13999999998</v>
      </c>
      <c r="L24" s="82">
        <v>912186.86</v>
      </c>
      <c r="M24" s="83">
        <v>1112423</v>
      </c>
      <c r="N24" s="80">
        <v>0.17</v>
      </c>
      <c r="O24" s="78">
        <v>74596.680000000008</v>
      </c>
      <c r="P24" s="78">
        <v>364207.32</v>
      </c>
      <c r="Q24" s="79">
        <v>438804</v>
      </c>
      <c r="R24" s="80">
        <v>0.1</v>
      </c>
      <c r="S24" s="78">
        <v>61579.5</v>
      </c>
      <c r="T24" s="78">
        <v>554215.5</v>
      </c>
      <c r="U24" s="79">
        <v>615795</v>
      </c>
      <c r="V24" s="80">
        <v>0.18</v>
      </c>
      <c r="W24" s="25">
        <v>180964.25999999998</v>
      </c>
      <c r="X24" s="25">
        <v>824392.73999999987</v>
      </c>
      <c r="Y24" s="97">
        <v>1005357</v>
      </c>
      <c r="Z24" s="99">
        <v>0.14000000000000001</v>
      </c>
      <c r="AA24" s="59">
        <f t="shared" si="1"/>
        <v>197489.74000000002</v>
      </c>
      <c r="AB24" s="59">
        <f t="shared" si="2"/>
        <v>1213151.26</v>
      </c>
      <c r="AC24" s="100">
        <v>1410641</v>
      </c>
    </row>
    <row r="25" spans="1:30" x14ac:dyDescent="0.2">
      <c r="A25" s="142" t="s">
        <v>25</v>
      </c>
      <c r="B25" s="77">
        <v>0.47</v>
      </c>
      <c r="C25" s="78">
        <v>408804.58999999997</v>
      </c>
      <c r="D25" s="78">
        <v>460992.41000000003</v>
      </c>
      <c r="E25" s="79">
        <v>869797</v>
      </c>
      <c r="F25" s="80">
        <v>0.52</v>
      </c>
      <c r="G25" s="78">
        <v>149274.84</v>
      </c>
      <c r="H25" s="78">
        <v>137792.16</v>
      </c>
      <c r="I25" s="79">
        <v>287067</v>
      </c>
      <c r="J25" s="81">
        <v>0.55000000000000004</v>
      </c>
      <c r="K25" s="82">
        <v>163030.45000000001</v>
      </c>
      <c r="L25" s="82">
        <v>133388.54999999999</v>
      </c>
      <c r="M25" s="83">
        <v>296419</v>
      </c>
      <c r="N25" s="80">
        <v>0.29799999999999999</v>
      </c>
      <c r="O25" s="78">
        <v>62242.962</v>
      </c>
      <c r="P25" s="78">
        <v>146626.038</v>
      </c>
      <c r="Q25" s="79">
        <v>208869</v>
      </c>
      <c r="R25" s="80">
        <v>0.08</v>
      </c>
      <c r="S25" s="78">
        <v>31310.32</v>
      </c>
      <c r="T25" s="78">
        <v>360068.68</v>
      </c>
      <c r="U25" s="79">
        <v>391379</v>
      </c>
      <c r="V25" s="80">
        <v>0.24</v>
      </c>
      <c r="W25" s="25">
        <v>216382.31999999998</v>
      </c>
      <c r="X25" s="25">
        <v>685210.67999999993</v>
      </c>
      <c r="Y25" s="97">
        <v>901593</v>
      </c>
      <c r="Z25" s="143">
        <v>0.32</v>
      </c>
      <c r="AA25" s="59">
        <f t="shared" si="1"/>
        <v>190785.28</v>
      </c>
      <c r="AB25" s="59">
        <f t="shared" si="2"/>
        <v>405418.72</v>
      </c>
      <c r="AC25" s="100">
        <v>596204</v>
      </c>
    </row>
    <row r="26" spans="1:30" x14ac:dyDescent="0.2">
      <c r="A26" s="84" t="s">
        <v>23</v>
      </c>
      <c r="B26" s="77">
        <v>0.09</v>
      </c>
      <c r="C26" s="78">
        <v>65122.47</v>
      </c>
      <c r="D26" s="78">
        <v>658460.53</v>
      </c>
      <c r="E26" s="79">
        <v>723583</v>
      </c>
      <c r="F26" s="80">
        <v>0.15</v>
      </c>
      <c r="G26" s="78">
        <v>102087.45</v>
      </c>
      <c r="H26" s="78">
        <v>578495.55000000005</v>
      </c>
      <c r="I26" s="79">
        <v>680583</v>
      </c>
      <c r="J26" s="81">
        <v>0.2</v>
      </c>
      <c r="K26" s="82">
        <v>134200</v>
      </c>
      <c r="L26" s="82">
        <v>536800</v>
      </c>
      <c r="M26" s="83">
        <v>671000</v>
      </c>
      <c r="N26" s="80">
        <v>0.06</v>
      </c>
      <c r="O26" s="78">
        <v>16591.8</v>
      </c>
      <c r="P26" s="78">
        <v>259938.2</v>
      </c>
      <c r="Q26" s="79">
        <v>276530</v>
      </c>
      <c r="R26" s="80">
        <v>0.06</v>
      </c>
      <c r="S26" s="78">
        <v>21089.279999999999</v>
      </c>
      <c r="T26" s="78">
        <v>330398.71999999997</v>
      </c>
      <c r="U26" s="79">
        <v>351488</v>
      </c>
      <c r="V26" s="80">
        <v>0.1</v>
      </c>
      <c r="W26" s="25">
        <v>61054.400000000001</v>
      </c>
      <c r="X26" s="25">
        <v>549489.6</v>
      </c>
      <c r="Y26" s="97">
        <v>610544</v>
      </c>
      <c r="Z26" s="99">
        <v>0.13</v>
      </c>
      <c r="AA26" s="59">
        <f t="shared" ref="AA26:AA31" si="3">Z26*AC26</f>
        <v>87307.61</v>
      </c>
      <c r="AB26" s="59">
        <f t="shared" si="2"/>
        <v>584289.39</v>
      </c>
      <c r="AC26" s="100">
        <v>671597</v>
      </c>
    </row>
    <row r="27" spans="1:30" x14ac:dyDescent="0.2">
      <c r="A27" s="72" t="s">
        <v>26</v>
      </c>
      <c r="B27" s="77">
        <v>0.16</v>
      </c>
      <c r="C27" s="78">
        <v>72000</v>
      </c>
      <c r="D27" s="78">
        <v>378000</v>
      </c>
      <c r="E27" s="79">
        <v>450000</v>
      </c>
      <c r="F27" s="80">
        <v>0.14915564598168871</v>
      </c>
      <c r="G27" s="78">
        <v>73310</v>
      </c>
      <c r="H27" s="78">
        <v>418190</v>
      </c>
      <c r="I27" s="79">
        <v>491500</v>
      </c>
      <c r="J27" s="81">
        <v>0.14000000000000001</v>
      </c>
      <c r="K27" s="82">
        <v>74620</v>
      </c>
      <c r="L27" s="82">
        <v>458380</v>
      </c>
      <c r="M27" s="83">
        <v>533000</v>
      </c>
      <c r="N27" s="80">
        <v>0.1</v>
      </c>
      <c r="O27" s="78">
        <v>21600</v>
      </c>
      <c r="P27" s="78">
        <v>194400</v>
      </c>
      <c r="Q27" s="79">
        <v>216000</v>
      </c>
      <c r="R27" s="80">
        <v>0.08</v>
      </c>
      <c r="S27" s="78">
        <v>17914.48</v>
      </c>
      <c r="T27" s="78">
        <v>206016.52</v>
      </c>
      <c r="U27" s="79">
        <v>223931</v>
      </c>
      <c r="V27" s="80">
        <v>0.09</v>
      </c>
      <c r="W27" s="25">
        <v>51390</v>
      </c>
      <c r="X27" s="25">
        <v>519610</v>
      </c>
      <c r="Y27" s="97">
        <v>571000</v>
      </c>
      <c r="Z27" s="99">
        <v>0.08</v>
      </c>
      <c r="AA27" s="59">
        <f t="shared" si="3"/>
        <v>44448.56</v>
      </c>
      <c r="AB27" s="59">
        <f t="shared" si="2"/>
        <v>511158.44</v>
      </c>
      <c r="AC27" s="100">
        <v>555607</v>
      </c>
    </row>
    <row r="28" spans="1:30" x14ac:dyDescent="0.2">
      <c r="A28" s="84" t="s">
        <v>24</v>
      </c>
      <c r="B28" s="77">
        <v>0.41623153250156769</v>
      </c>
      <c r="C28" s="78">
        <v>236965.19</v>
      </c>
      <c r="D28" s="78">
        <v>332345.81</v>
      </c>
      <c r="E28" s="79">
        <v>569311</v>
      </c>
      <c r="F28" s="80">
        <v>0.6</v>
      </c>
      <c r="G28" s="78">
        <v>335985</v>
      </c>
      <c r="H28" s="78">
        <v>223990</v>
      </c>
      <c r="I28" s="79">
        <v>559975</v>
      </c>
      <c r="J28" s="81">
        <v>0.79</v>
      </c>
      <c r="K28" s="82">
        <v>435004.81</v>
      </c>
      <c r="L28" s="82">
        <v>115634.19</v>
      </c>
      <c r="M28" s="83">
        <v>550639</v>
      </c>
      <c r="N28" s="77">
        <v>0.15</v>
      </c>
      <c r="O28" s="78">
        <v>22921.200000000001</v>
      </c>
      <c r="P28" s="78">
        <v>129886.8</v>
      </c>
      <c r="Q28" s="79">
        <v>152808</v>
      </c>
      <c r="R28" s="80">
        <v>0.41</v>
      </c>
      <c r="S28" s="78">
        <v>102256.45999999999</v>
      </c>
      <c r="T28" s="78">
        <v>147149.54</v>
      </c>
      <c r="U28" s="79">
        <v>249406</v>
      </c>
      <c r="V28" s="80">
        <v>0.7</v>
      </c>
      <c r="W28" s="25">
        <v>385012.6</v>
      </c>
      <c r="X28" s="25">
        <v>165005.40000000002</v>
      </c>
      <c r="Y28" s="97">
        <v>550018</v>
      </c>
      <c r="Z28" s="99">
        <v>0.64</v>
      </c>
      <c r="AA28" s="59">
        <f t="shared" si="3"/>
        <v>381273.60000000003</v>
      </c>
      <c r="AB28" s="59">
        <f t="shared" si="2"/>
        <v>214466.39999999997</v>
      </c>
      <c r="AC28" s="100">
        <v>595740</v>
      </c>
    </row>
    <row r="29" spans="1:30" x14ac:dyDescent="0.2">
      <c r="A29" s="72" t="s">
        <v>30</v>
      </c>
      <c r="B29" s="77">
        <v>0.02</v>
      </c>
      <c r="C29" s="78">
        <v>7903.16</v>
      </c>
      <c r="D29" s="78">
        <v>387254.84</v>
      </c>
      <c r="E29" s="79">
        <v>395158</v>
      </c>
      <c r="F29" s="77">
        <v>0.02</v>
      </c>
      <c r="G29" s="78">
        <v>9197.52</v>
      </c>
      <c r="H29" s="78">
        <v>450678.48</v>
      </c>
      <c r="I29" s="79">
        <v>459876</v>
      </c>
      <c r="J29" s="81">
        <v>0.02</v>
      </c>
      <c r="K29" s="82">
        <v>10491.880000000001</v>
      </c>
      <c r="L29" s="82">
        <v>514102.12</v>
      </c>
      <c r="M29" s="83">
        <v>524594</v>
      </c>
      <c r="N29" s="80">
        <v>0.02</v>
      </c>
      <c r="O29" s="78">
        <v>4394.24</v>
      </c>
      <c r="P29" s="78">
        <v>215317.75999999998</v>
      </c>
      <c r="Q29" s="79">
        <v>219711.99999999997</v>
      </c>
      <c r="R29" s="80">
        <v>0.01</v>
      </c>
      <c r="S29" s="78">
        <v>2482.88</v>
      </c>
      <c r="T29" s="78">
        <v>245805.12</v>
      </c>
      <c r="U29" s="79">
        <v>248288</v>
      </c>
      <c r="V29" s="80">
        <v>0.01</v>
      </c>
      <c r="W29" s="25">
        <v>4979.03</v>
      </c>
      <c r="X29" s="25">
        <v>492923.96999999991</v>
      </c>
      <c r="Y29" s="97">
        <v>497903</v>
      </c>
      <c r="Z29" s="86">
        <v>0.02</v>
      </c>
      <c r="AA29" s="59">
        <f t="shared" si="3"/>
        <v>12707.26</v>
      </c>
      <c r="AB29" s="59">
        <f t="shared" si="2"/>
        <v>622655.74</v>
      </c>
      <c r="AC29" s="100">
        <v>635363</v>
      </c>
    </row>
    <row r="30" spans="1:30" x14ac:dyDescent="0.2">
      <c r="A30" s="72" t="s">
        <v>27</v>
      </c>
      <c r="B30" s="77">
        <v>0.25</v>
      </c>
      <c r="C30" s="78">
        <v>106250</v>
      </c>
      <c r="D30" s="78">
        <v>318750</v>
      </c>
      <c r="E30" s="79">
        <v>425000</v>
      </c>
      <c r="F30" s="80">
        <v>0.25</v>
      </c>
      <c r="G30" s="78">
        <v>106250</v>
      </c>
      <c r="H30" s="78">
        <v>318750</v>
      </c>
      <c r="I30" s="79">
        <v>425000</v>
      </c>
      <c r="J30" s="81">
        <v>0.25</v>
      </c>
      <c r="K30" s="82">
        <v>106250</v>
      </c>
      <c r="L30" s="82">
        <v>318750</v>
      </c>
      <c r="M30" s="83">
        <v>425000</v>
      </c>
      <c r="N30" s="80">
        <v>0.2</v>
      </c>
      <c r="O30" s="78">
        <v>42300</v>
      </c>
      <c r="P30" s="78">
        <v>169200</v>
      </c>
      <c r="Q30" s="79">
        <v>211500</v>
      </c>
      <c r="R30" s="80">
        <v>0.1</v>
      </c>
      <c r="S30" s="78">
        <v>28800</v>
      </c>
      <c r="T30" s="78">
        <v>259200</v>
      </c>
      <c r="U30" s="79">
        <v>288000</v>
      </c>
      <c r="V30" s="80">
        <v>0.2</v>
      </c>
      <c r="W30" s="25">
        <v>89000</v>
      </c>
      <c r="X30" s="25">
        <v>356000</v>
      </c>
      <c r="Y30" s="97">
        <v>445000</v>
      </c>
      <c r="Z30" s="86">
        <v>0.25</v>
      </c>
      <c r="AA30" s="59">
        <f t="shared" si="3"/>
        <v>115436.75</v>
      </c>
      <c r="AB30" s="59">
        <f t="shared" si="2"/>
        <v>346310.25</v>
      </c>
      <c r="AC30" s="100">
        <v>461747</v>
      </c>
    </row>
    <row r="31" spans="1:30" x14ac:dyDescent="0.2">
      <c r="A31" s="72" t="s">
        <v>183</v>
      </c>
      <c r="B31" s="77">
        <v>0.1</v>
      </c>
      <c r="C31" s="78">
        <v>27024.2</v>
      </c>
      <c r="D31" s="78">
        <v>243217.80000000002</v>
      </c>
      <c r="E31" s="79">
        <v>270242</v>
      </c>
      <c r="F31" s="77">
        <v>0.13</v>
      </c>
      <c r="G31" s="78">
        <v>43256.200000000004</v>
      </c>
      <c r="H31" s="78">
        <v>289483.8</v>
      </c>
      <c r="I31" s="79">
        <v>332740</v>
      </c>
      <c r="J31" s="81">
        <v>0.12</v>
      </c>
      <c r="K31" s="82">
        <v>37063.56</v>
      </c>
      <c r="L31" s="82">
        <v>271799.44</v>
      </c>
      <c r="M31" s="83">
        <v>308863</v>
      </c>
      <c r="N31" s="80">
        <v>6.9000000000000006E-2</v>
      </c>
      <c r="O31" s="78">
        <v>8303.4600000000009</v>
      </c>
      <c r="P31" s="78">
        <v>112036.54</v>
      </c>
      <c r="Q31" s="79">
        <v>120340</v>
      </c>
      <c r="R31" s="80">
        <v>6.9000000000000006E-2</v>
      </c>
      <c r="S31" s="78">
        <v>8303.4600000000009</v>
      </c>
      <c r="T31" s="78">
        <v>112036.54</v>
      </c>
      <c r="U31" s="85">
        <v>120340</v>
      </c>
      <c r="V31" s="80">
        <v>0.11</v>
      </c>
      <c r="W31" s="25">
        <v>36013.67</v>
      </c>
      <c r="X31" s="25">
        <v>291383.33</v>
      </c>
      <c r="Y31" s="97">
        <v>327397</v>
      </c>
      <c r="Z31" s="99">
        <v>0.13</v>
      </c>
      <c r="AA31" s="59">
        <f t="shared" si="3"/>
        <v>38718.03</v>
      </c>
      <c r="AB31" s="59">
        <f t="shared" si="2"/>
        <v>259112.97</v>
      </c>
      <c r="AC31" s="100">
        <v>297831</v>
      </c>
    </row>
    <row r="32" spans="1:30" ht="22.5" x14ac:dyDescent="0.2">
      <c r="A32" s="147" t="s">
        <v>217</v>
      </c>
      <c r="B32" s="77">
        <v>0.24</v>
      </c>
      <c r="C32" s="78">
        <v>60195.839999999997</v>
      </c>
      <c r="D32" s="78">
        <v>190620.16</v>
      </c>
      <c r="E32" s="79">
        <v>250816</v>
      </c>
      <c r="F32" s="80">
        <v>0.24</v>
      </c>
      <c r="G32" s="78">
        <v>61987.68</v>
      </c>
      <c r="H32" s="78">
        <v>196294.32</v>
      </c>
      <c r="I32" s="79">
        <v>258282</v>
      </c>
      <c r="J32" s="81">
        <v>0.26</v>
      </c>
      <c r="K32" s="82">
        <v>107387.54000000001</v>
      </c>
      <c r="L32" s="82">
        <v>305641.45999999996</v>
      </c>
      <c r="M32" s="83">
        <v>413029</v>
      </c>
      <c r="N32" s="80">
        <v>0.02</v>
      </c>
      <c r="O32" s="78">
        <v>4569.7</v>
      </c>
      <c r="P32" s="78">
        <v>223915.3</v>
      </c>
      <c r="Q32" s="79">
        <v>228485</v>
      </c>
      <c r="R32" s="80">
        <v>0.02</v>
      </c>
      <c r="S32" s="78">
        <v>4569.7</v>
      </c>
      <c r="T32" s="78">
        <v>223915.3</v>
      </c>
      <c r="U32" s="79">
        <v>228485</v>
      </c>
      <c r="V32" s="80">
        <v>0.05</v>
      </c>
      <c r="W32" s="56">
        <v>16079.7</v>
      </c>
      <c r="X32" s="56">
        <v>305514.3</v>
      </c>
      <c r="Y32" s="155">
        <v>321594</v>
      </c>
      <c r="Z32" s="159">
        <v>0.05</v>
      </c>
      <c r="AA32" s="160">
        <f t="shared" ref="AA32" si="4">Z32*AC32</f>
        <v>14299.300000000001</v>
      </c>
      <c r="AB32" s="160">
        <f t="shared" ref="AB32" si="5">AC32-AA32</f>
        <v>271686.7</v>
      </c>
      <c r="AC32" s="158">
        <v>285986</v>
      </c>
      <c r="AD32" s="46"/>
    </row>
    <row r="33" spans="1:30" ht="22.5" x14ac:dyDescent="0.2">
      <c r="A33" s="147" t="s">
        <v>215</v>
      </c>
      <c r="B33" s="77">
        <v>0.18</v>
      </c>
      <c r="C33" s="78">
        <v>45687.06</v>
      </c>
      <c r="D33" s="78">
        <v>208129.94</v>
      </c>
      <c r="E33" s="79">
        <v>253817</v>
      </c>
      <c r="F33" s="80">
        <v>0.21</v>
      </c>
      <c r="G33" s="78">
        <v>53970</v>
      </c>
      <c r="H33" s="78">
        <v>203030</v>
      </c>
      <c r="I33" s="79">
        <v>257000</v>
      </c>
      <c r="J33" s="81">
        <v>0.22</v>
      </c>
      <c r="K33" s="82">
        <v>65474.2</v>
      </c>
      <c r="L33" s="82">
        <v>232135.8</v>
      </c>
      <c r="M33" s="83">
        <v>297610</v>
      </c>
      <c r="N33" s="77">
        <v>0.12</v>
      </c>
      <c r="O33" s="78">
        <v>20395.8</v>
      </c>
      <c r="P33" s="78">
        <v>149569.20000000001</v>
      </c>
      <c r="Q33" s="79">
        <v>169965</v>
      </c>
      <c r="R33" s="80">
        <v>0.12</v>
      </c>
      <c r="S33" s="78">
        <v>20395.8</v>
      </c>
      <c r="T33" s="78">
        <v>149569.20000000001</v>
      </c>
      <c r="U33" s="85">
        <v>169965</v>
      </c>
      <c r="V33" s="80">
        <v>0.28499999999999998</v>
      </c>
      <c r="W33" s="25">
        <v>89294.204999999987</v>
      </c>
      <c r="X33" s="25">
        <v>224018.79500000001</v>
      </c>
      <c r="Y33" s="97">
        <v>313313</v>
      </c>
      <c r="Z33" s="148">
        <v>0.28499999999999998</v>
      </c>
      <c r="AA33" s="154">
        <f t="shared" ref="AA33" si="6">Z33*AC33</f>
        <v>108579.01499999998</v>
      </c>
      <c r="AB33" s="154">
        <f t="shared" ref="AB33" si="7">AC33-AA33</f>
        <v>272399.98499999999</v>
      </c>
      <c r="AC33" s="100">
        <v>380979</v>
      </c>
      <c r="AD33" s="46"/>
    </row>
    <row r="34" spans="1:30" x14ac:dyDescent="0.2">
      <c r="A34" s="72" t="s">
        <v>29</v>
      </c>
      <c r="B34" s="77">
        <v>0.185</v>
      </c>
      <c r="C34" s="78">
        <v>65928.264999999999</v>
      </c>
      <c r="D34" s="78">
        <v>290440.73499999999</v>
      </c>
      <c r="E34" s="79">
        <v>356369</v>
      </c>
      <c r="F34" s="77">
        <v>0.18</v>
      </c>
      <c r="G34" s="78">
        <v>54041.4</v>
      </c>
      <c r="H34" s="78">
        <v>246188.6</v>
      </c>
      <c r="I34" s="79">
        <v>300230</v>
      </c>
      <c r="J34" s="81">
        <v>0.25</v>
      </c>
      <c r="K34" s="82">
        <v>70920.25</v>
      </c>
      <c r="L34" s="82">
        <v>212760.75</v>
      </c>
      <c r="M34" s="83">
        <v>283681</v>
      </c>
      <c r="N34" s="80">
        <v>0.08</v>
      </c>
      <c r="O34" s="78">
        <v>12516.56</v>
      </c>
      <c r="P34" s="78">
        <v>143940.44</v>
      </c>
      <c r="Q34" s="79">
        <v>156457</v>
      </c>
      <c r="R34" s="80">
        <v>0.122</v>
      </c>
      <c r="S34" s="78">
        <v>17622.534</v>
      </c>
      <c r="T34" s="78">
        <v>126824.466</v>
      </c>
      <c r="U34" s="79">
        <v>144447</v>
      </c>
      <c r="V34" s="80">
        <v>0.1923</v>
      </c>
      <c r="W34" s="25">
        <v>56536.2</v>
      </c>
      <c r="X34" s="25">
        <v>237463.8</v>
      </c>
      <c r="Y34" s="97">
        <v>294000</v>
      </c>
      <c r="Z34" s="99">
        <v>0.17</v>
      </c>
      <c r="AA34" s="59">
        <f t="shared" ref="AA34:AA35" si="8">Z34*AC34</f>
        <v>55785.16</v>
      </c>
      <c r="AB34" s="59">
        <f t="shared" ref="AB34:AB35" si="9">AC34-AA34</f>
        <v>272362.83999999997</v>
      </c>
      <c r="AC34" s="100">
        <v>328148</v>
      </c>
    </row>
    <row r="35" spans="1:30" x14ac:dyDescent="0.2">
      <c r="A35" s="72" t="s">
        <v>31</v>
      </c>
      <c r="B35" s="77">
        <v>0.33</v>
      </c>
      <c r="C35" s="78">
        <v>101977.26000000001</v>
      </c>
      <c r="D35" s="78">
        <v>207044.74</v>
      </c>
      <c r="E35" s="79">
        <v>309022</v>
      </c>
      <c r="F35" s="80">
        <v>0.35</v>
      </c>
      <c r="G35" s="78">
        <v>116383.74999999999</v>
      </c>
      <c r="H35" s="78">
        <v>216141.25</v>
      </c>
      <c r="I35" s="79">
        <v>332525</v>
      </c>
      <c r="J35" s="81">
        <v>0.3</v>
      </c>
      <c r="K35" s="82">
        <v>106056.3</v>
      </c>
      <c r="L35" s="82">
        <v>247464.7</v>
      </c>
      <c r="M35" s="83">
        <v>353521</v>
      </c>
      <c r="N35" s="80">
        <v>0.14000000000000001</v>
      </c>
      <c r="O35" s="78">
        <v>27773.9</v>
      </c>
      <c r="P35" s="78">
        <v>170611.1</v>
      </c>
      <c r="Q35" s="79">
        <v>198385</v>
      </c>
      <c r="R35" s="80">
        <v>0.14000000000000001</v>
      </c>
      <c r="S35" s="78">
        <v>31352.020000000004</v>
      </c>
      <c r="T35" s="78">
        <v>192590.97999999998</v>
      </c>
      <c r="U35" s="79">
        <v>223943</v>
      </c>
      <c r="V35" s="80">
        <v>0.24</v>
      </c>
      <c r="W35" s="25">
        <v>68073.119999999995</v>
      </c>
      <c r="X35" s="25">
        <v>215564.88</v>
      </c>
      <c r="Y35" s="97">
        <v>283638</v>
      </c>
      <c r="Z35" s="99">
        <v>0.31</v>
      </c>
      <c r="AA35" s="59">
        <f t="shared" si="8"/>
        <v>90537.67</v>
      </c>
      <c r="AB35" s="59">
        <f t="shared" si="9"/>
        <v>201519.33000000002</v>
      </c>
      <c r="AC35" s="100">
        <v>292057</v>
      </c>
    </row>
    <row r="36" spans="1:30" ht="22.5" x14ac:dyDescent="0.2">
      <c r="A36" s="146" t="s">
        <v>32</v>
      </c>
      <c r="B36" s="77">
        <v>0.19500000000000001</v>
      </c>
      <c r="C36" s="78">
        <v>23597.73</v>
      </c>
      <c r="D36" s="78">
        <v>97416.26999999999</v>
      </c>
      <c r="E36" s="79">
        <v>121014</v>
      </c>
      <c r="F36" s="80">
        <v>0.19</v>
      </c>
      <c r="G36" s="78">
        <v>35685.040000000001</v>
      </c>
      <c r="H36" s="78">
        <v>152130.96</v>
      </c>
      <c r="I36" s="79">
        <v>187816</v>
      </c>
      <c r="J36" s="81">
        <v>0.19</v>
      </c>
      <c r="K36" s="82">
        <v>42544.99</v>
      </c>
      <c r="L36" s="82">
        <v>181376.01</v>
      </c>
      <c r="M36" s="83">
        <v>223921</v>
      </c>
      <c r="N36" s="77">
        <v>0.05</v>
      </c>
      <c r="O36" s="78">
        <v>5893.1500000000005</v>
      </c>
      <c r="P36" s="78">
        <v>111969.85</v>
      </c>
      <c r="Q36" s="79">
        <v>117863</v>
      </c>
      <c r="R36" s="80">
        <v>0.06</v>
      </c>
      <c r="S36" s="78">
        <v>6051.9</v>
      </c>
      <c r="T36" s="78">
        <v>94813.1</v>
      </c>
      <c r="U36" s="79">
        <v>100865</v>
      </c>
      <c r="V36" s="80">
        <v>0.13</v>
      </c>
      <c r="W36" s="56">
        <v>35835.410000000003</v>
      </c>
      <c r="X36" s="56">
        <v>239821.59</v>
      </c>
      <c r="Y36" s="155">
        <v>275657</v>
      </c>
      <c r="Z36" s="156">
        <v>0.2</v>
      </c>
      <c r="AA36" s="157">
        <f t="shared" ref="AA36" si="10">Z36*AC36</f>
        <v>64578.600000000006</v>
      </c>
      <c r="AB36" s="157">
        <f t="shared" ref="AB36" si="11">AC36-AA36</f>
        <v>258314.4</v>
      </c>
      <c r="AC36" s="158">
        <v>322893</v>
      </c>
    </row>
    <row r="37" spans="1:30" x14ac:dyDescent="0.2">
      <c r="A37" s="84" t="s">
        <v>28</v>
      </c>
      <c r="B37" s="77">
        <v>0.109</v>
      </c>
      <c r="C37" s="78">
        <v>32434.584999999999</v>
      </c>
      <c r="D37" s="78">
        <v>265130.41499999998</v>
      </c>
      <c r="E37" s="79">
        <v>297565</v>
      </c>
      <c r="F37" s="80">
        <v>0.1</v>
      </c>
      <c r="G37" s="78">
        <v>42331.8</v>
      </c>
      <c r="H37" s="78">
        <v>380986.2</v>
      </c>
      <c r="I37" s="79">
        <v>423318</v>
      </c>
      <c r="J37" s="81">
        <v>0.09</v>
      </c>
      <c r="K37" s="82">
        <v>32268.51</v>
      </c>
      <c r="L37" s="82">
        <v>326270.49</v>
      </c>
      <c r="M37" s="83">
        <v>358539</v>
      </c>
      <c r="N37" s="80">
        <v>0.05</v>
      </c>
      <c r="O37" s="78">
        <v>4147.25</v>
      </c>
      <c r="P37" s="78">
        <v>78797.75</v>
      </c>
      <c r="Q37" s="79">
        <v>82945</v>
      </c>
      <c r="R37" s="80">
        <v>0.01</v>
      </c>
      <c r="S37" s="78">
        <v>2251.83</v>
      </c>
      <c r="T37" s="78">
        <v>222931.17</v>
      </c>
      <c r="U37" s="79">
        <v>225183</v>
      </c>
      <c r="V37" s="80">
        <v>0.08</v>
      </c>
      <c r="W37" s="25">
        <v>20461.68</v>
      </c>
      <c r="X37" s="25">
        <v>235309.32</v>
      </c>
      <c r="Y37" s="97">
        <v>255771</v>
      </c>
      <c r="Z37" s="99">
        <v>0.09</v>
      </c>
      <c r="AA37" s="59">
        <f t="shared" ref="AA37:AA41" si="12">Z37*AC37</f>
        <v>17998.559999999998</v>
      </c>
      <c r="AB37" s="59">
        <f t="shared" ref="AB37:AB41" si="13">AC37-AA37</f>
        <v>181985.44</v>
      </c>
      <c r="AC37" s="100">
        <v>199984</v>
      </c>
    </row>
    <row r="38" spans="1:30" x14ac:dyDescent="0.2">
      <c r="A38" s="72" t="s">
        <v>184</v>
      </c>
      <c r="B38" s="77">
        <v>0.05</v>
      </c>
      <c r="C38" s="78">
        <v>9146.65</v>
      </c>
      <c r="D38" s="78">
        <v>173786.34999999998</v>
      </c>
      <c r="E38" s="79">
        <v>182932.99999999997</v>
      </c>
      <c r="F38" s="86">
        <v>0.05</v>
      </c>
      <c r="G38" s="82">
        <v>9719.7000000000007</v>
      </c>
      <c r="H38" s="78">
        <v>184674.3</v>
      </c>
      <c r="I38" s="79">
        <v>194394</v>
      </c>
      <c r="J38" s="80">
        <v>0.05</v>
      </c>
      <c r="K38" s="82">
        <v>9719.7000000000007</v>
      </c>
      <c r="L38" s="78">
        <v>184674.3</v>
      </c>
      <c r="M38" s="83">
        <v>194394</v>
      </c>
      <c r="N38" s="80">
        <v>0.05</v>
      </c>
      <c r="O38" s="78">
        <v>5684.2000000000007</v>
      </c>
      <c r="P38" s="78">
        <v>107999.80000000002</v>
      </c>
      <c r="Q38" s="79">
        <v>113684.00000000001</v>
      </c>
      <c r="R38" s="80">
        <v>0.05</v>
      </c>
      <c r="S38" s="78">
        <v>5684.2000000000007</v>
      </c>
      <c r="T38" s="78">
        <v>107999.80000000002</v>
      </c>
      <c r="U38" s="85">
        <v>113684.00000000001</v>
      </c>
      <c r="V38" s="80">
        <v>0.09</v>
      </c>
      <c r="W38" s="25">
        <v>20013.12</v>
      </c>
      <c r="X38" s="25">
        <v>202354.88</v>
      </c>
      <c r="Y38" s="97">
        <v>222368</v>
      </c>
      <c r="Z38" s="99">
        <v>0.09</v>
      </c>
      <c r="AA38" s="59">
        <f t="shared" si="12"/>
        <v>19072.169999999998</v>
      </c>
      <c r="AB38" s="59">
        <f t="shared" si="13"/>
        <v>192840.83000000002</v>
      </c>
      <c r="AC38" s="100">
        <v>211913</v>
      </c>
    </row>
    <row r="39" spans="1:30" x14ac:dyDescent="0.2">
      <c r="A39" s="84" t="s">
        <v>96</v>
      </c>
      <c r="B39" s="77">
        <v>2.5000000000000001E-2</v>
      </c>
      <c r="C39" s="78">
        <v>2950</v>
      </c>
      <c r="D39" s="78">
        <v>115050</v>
      </c>
      <c r="E39" s="79">
        <v>118000</v>
      </c>
      <c r="F39" s="77">
        <v>3.7959183673469385E-2</v>
      </c>
      <c r="G39" s="78">
        <v>4650</v>
      </c>
      <c r="H39" s="78">
        <v>117850</v>
      </c>
      <c r="I39" s="79">
        <v>122500</v>
      </c>
      <c r="J39" s="81">
        <v>0.05</v>
      </c>
      <c r="K39" s="82">
        <v>6350</v>
      </c>
      <c r="L39" s="82">
        <v>120650</v>
      </c>
      <c r="M39" s="83">
        <v>127000</v>
      </c>
      <c r="N39" s="80">
        <v>0.02</v>
      </c>
      <c r="O39" s="78">
        <v>1520</v>
      </c>
      <c r="P39" s="78">
        <v>74480</v>
      </c>
      <c r="Q39" s="79">
        <v>76000</v>
      </c>
      <c r="R39" s="80">
        <v>0.02</v>
      </c>
      <c r="S39" s="78">
        <v>1520</v>
      </c>
      <c r="T39" s="78">
        <v>74480</v>
      </c>
      <c r="U39" s="85">
        <v>76000</v>
      </c>
      <c r="V39" s="80">
        <v>0.05</v>
      </c>
      <c r="W39" s="25">
        <v>7778</v>
      </c>
      <c r="X39" s="25">
        <v>147782</v>
      </c>
      <c r="Y39" s="97">
        <v>155560</v>
      </c>
      <c r="Z39" s="99">
        <v>7.0000000000000007E-2</v>
      </c>
      <c r="AA39" s="59">
        <f t="shared" si="12"/>
        <v>13335.000000000002</v>
      </c>
      <c r="AB39" s="59">
        <f t="shared" si="13"/>
        <v>177165</v>
      </c>
      <c r="AC39" s="100">
        <v>190500</v>
      </c>
    </row>
    <row r="40" spans="1:30" x14ac:dyDescent="0.2">
      <c r="A40" s="84" t="s">
        <v>33</v>
      </c>
      <c r="B40" s="77">
        <v>0.42</v>
      </c>
      <c r="C40" s="78">
        <v>71373.539999999994</v>
      </c>
      <c r="D40" s="78">
        <v>98563.46</v>
      </c>
      <c r="E40" s="79">
        <v>169937</v>
      </c>
      <c r="F40" s="80">
        <v>0.34366870318135578</v>
      </c>
      <c r="G40" s="78">
        <v>59457.434999999998</v>
      </c>
      <c r="H40" s="78">
        <v>113550.565</v>
      </c>
      <c r="I40" s="79">
        <v>173008</v>
      </c>
      <c r="J40" s="81">
        <v>0.27</v>
      </c>
      <c r="K40" s="82">
        <v>47541.33</v>
      </c>
      <c r="L40" s="82">
        <v>128537.67</v>
      </c>
      <c r="M40" s="83">
        <v>176079</v>
      </c>
      <c r="N40" s="80">
        <v>0.12</v>
      </c>
      <c r="O40" s="78">
        <v>8733.84</v>
      </c>
      <c r="P40" s="78">
        <v>64048.160000000003</v>
      </c>
      <c r="Q40" s="79">
        <v>72782</v>
      </c>
      <c r="R40" s="80">
        <v>0.26</v>
      </c>
      <c r="S40" s="78">
        <v>22206.86</v>
      </c>
      <c r="T40" s="78">
        <v>63204.14</v>
      </c>
      <c r="U40" s="79">
        <v>85411</v>
      </c>
      <c r="V40" s="80">
        <v>0.27</v>
      </c>
      <c r="W40" s="25">
        <v>34869.96</v>
      </c>
      <c r="X40" s="25">
        <v>94278.039999999979</v>
      </c>
      <c r="Y40" s="97">
        <v>129148</v>
      </c>
      <c r="Z40" s="99">
        <v>0.36</v>
      </c>
      <c r="AA40" s="59">
        <f t="shared" si="12"/>
        <v>46493.279999999999</v>
      </c>
      <c r="AB40" s="59">
        <f t="shared" si="13"/>
        <v>82654.720000000001</v>
      </c>
      <c r="AC40" s="100">
        <v>129148</v>
      </c>
    </row>
    <row r="41" spans="1:30" ht="22.5" x14ac:dyDescent="0.2">
      <c r="A41" s="147" t="s">
        <v>216</v>
      </c>
      <c r="B41" s="77">
        <v>7.8200000000000006E-2</v>
      </c>
      <c r="C41" s="78">
        <v>8015.7346000000007</v>
      </c>
      <c r="D41" s="78">
        <v>94487.265399999989</v>
      </c>
      <c r="E41" s="79">
        <v>102503</v>
      </c>
      <c r="F41" s="80">
        <v>0.09</v>
      </c>
      <c r="G41" s="78">
        <v>9002.6099999999988</v>
      </c>
      <c r="H41" s="78">
        <v>91026.389999999985</v>
      </c>
      <c r="I41" s="79">
        <v>100028.99999999999</v>
      </c>
      <c r="J41" s="86">
        <v>7.0000000000000007E-2</v>
      </c>
      <c r="K41" s="82">
        <v>7711.27</v>
      </c>
      <c r="L41" s="82">
        <v>102449.73</v>
      </c>
      <c r="M41" s="83">
        <v>110161</v>
      </c>
      <c r="N41" s="77">
        <v>3.4000000000000002E-2</v>
      </c>
      <c r="O41" s="78">
        <v>1386.1460000000002</v>
      </c>
      <c r="P41" s="78">
        <v>39382.853999999999</v>
      </c>
      <c r="Q41" s="79">
        <v>40769</v>
      </c>
      <c r="R41" s="80">
        <v>4.8000000000000001E-2</v>
      </c>
      <c r="S41" s="78">
        <v>1890.336</v>
      </c>
      <c r="T41" s="78">
        <v>37491.663999999997</v>
      </c>
      <c r="U41" s="79">
        <v>39382</v>
      </c>
      <c r="V41" s="80">
        <v>7.4999999999999997E-2</v>
      </c>
      <c r="W41" s="25">
        <v>6525.5249999999996</v>
      </c>
      <c r="X41" s="25">
        <v>80481.475000000006</v>
      </c>
      <c r="Y41" s="97">
        <v>87007</v>
      </c>
      <c r="Z41" s="148">
        <v>0.08</v>
      </c>
      <c r="AA41" s="154">
        <f t="shared" si="12"/>
        <v>8701.84</v>
      </c>
      <c r="AB41" s="154">
        <f t="shared" si="13"/>
        <v>100071.16</v>
      </c>
      <c r="AC41" s="100">
        <v>108773</v>
      </c>
      <c r="AD41" s="46"/>
    </row>
    <row r="42" spans="1:30" x14ac:dyDescent="0.2">
      <c r="A42" s="84" t="s">
        <v>35</v>
      </c>
      <c r="B42" s="77">
        <v>0.18</v>
      </c>
      <c r="C42" s="78">
        <v>13405.68</v>
      </c>
      <c r="D42" s="78">
        <v>61070.320000000007</v>
      </c>
      <c r="E42" s="79">
        <v>74476</v>
      </c>
      <c r="F42" s="80">
        <v>0.1748118571354732</v>
      </c>
      <c r="G42" s="78">
        <v>13528.34</v>
      </c>
      <c r="H42" s="78">
        <v>63859.66</v>
      </c>
      <c r="I42" s="79">
        <v>77388</v>
      </c>
      <c r="J42" s="81">
        <v>0.17</v>
      </c>
      <c r="K42" s="82">
        <v>13651.000000000002</v>
      </c>
      <c r="L42" s="82">
        <v>66649</v>
      </c>
      <c r="M42" s="83">
        <v>80300</v>
      </c>
      <c r="N42" s="80">
        <v>0.1</v>
      </c>
      <c r="O42" s="78">
        <v>3128.9</v>
      </c>
      <c r="P42" s="78">
        <v>28160.1</v>
      </c>
      <c r="Q42" s="79">
        <v>31289</v>
      </c>
      <c r="R42" s="80">
        <v>0.09</v>
      </c>
      <c r="S42" s="78">
        <v>4519.8899999999994</v>
      </c>
      <c r="T42" s="78">
        <v>45701.109999999993</v>
      </c>
      <c r="U42" s="79">
        <v>50220.999999999993</v>
      </c>
      <c r="V42" s="80">
        <v>0.16</v>
      </c>
      <c r="W42" s="25">
        <v>12351.84</v>
      </c>
      <c r="X42" s="25">
        <v>64847.16</v>
      </c>
      <c r="Y42" s="97">
        <v>77199</v>
      </c>
      <c r="Z42" s="99">
        <v>0.18</v>
      </c>
      <c r="AA42" s="59">
        <f t="shared" ref="AA42:AA43" si="14">Z42*AC42</f>
        <v>16112.519999999999</v>
      </c>
      <c r="AB42" s="59">
        <f t="shared" ref="AB42:AB43" si="15">AC42-AA42</f>
        <v>73401.48</v>
      </c>
      <c r="AC42" s="100">
        <v>89514</v>
      </c>
    </row>
    <row r="43" spans="1:30" x14ac:dyDescent="0.2">
      <c r="A43" s="84" t="s">
        <v>34</v>
      </c>
      <c r="B43" s="77">
        <v>0.1308</v>
      </c>
      <c r="C43" s="78">
        <v>15306.608399999999</v>
      </c>
      <c r="D43" s="78">
        <v>101716.3916</v>
      </c>
      <c r="E43" s="79">
        <v>117023</v>
      </c>
      <c r="F43" s="77">
        <v>0.15281053854436238</v>
      </c>
      <c r="G43" s="78">
        <v>16179.2742</v>
      </c>
      <c r="H43" s="78">
        <v>89698.7258</v>
      </c>
      <c r="I43" s="79">
        <v>105878</v>
      </c>
      <c r="J43" s="81">
        <v>0.18</v>
      </c>
      <c r="K43" s="82">
        <v>17051.939999999999</v>
      </c>
      <c r="L43" s="82">
        <v>77681.06</v>
      </c>
      <c r="M43" s="83">
        <v>94733</v>
      </c>
      <c r="N43" s="80">
        <v>0.09</v>
      </c>
      <c r="O43" s="78">
        <v>4025.8799999999997</v>
      </c>
      <c r="P43" s="78">
        <v>40706.120000000003</v>
      </c>
      <c r="Q43" s="79">
        <v>44732</v>
      </c>
      <c r="R43" s="80">
        <v>0.12</v>
      </c>
      <c r="S43" s="78">
        <v>5908.44</v>
      </c>
      <c r="T43" s="78">
        <v>43328.56</v>
      </c>
      <c r="U43" s="87">
        <v>49237</v>
      </c>
      <c r="V43" s="80">
        <v>0.13</v>
      </c>
      <c r="W43" s="25">
        <v>1469.65</v>
      </c>
      <c r="X43" s="25">
        <v>9835.35</v>
      </c>
      <c r="Y43" s="97">
        <v>11305</v>
      </c>
      <c r="Z43" s="99">
        <v>0.14000000000000001</v>
      </c>
      <c r="AA43" s="59">
        <f t="shared" si="14"/>
        <v>15313.62</v>
      </c>
      <c r="AB43" s="59">
        <f t="shared" si="15"/>
        <v>94069.38</v>
      </c>
      <c r="AC43" s="100">
        <v>109383</v>
      </c>
    </row>
    <row r="44" spans="1:30" x14ac:dyDescent="0.2">
      <c r="A44" s="67"/>
      <c r="B44" s="88">
        <v>0.53796217099626287</v>
      </c>
      <c r="C44" s="150">
        <v>19055867.092999998</v>
      </c>
      <c r="D44" s="150">
        <v>16366450.906999996</v>
      </c>
      <c r="E44" s="150">
        <v>35422318</v>
      </c>
      <c r="F44" s="88">
        <v>0.55045973433701223</v>
      </c>
      <c r="G44" s="150">
        <v>20963938.064199992</v>
      </c>
      <c r="H44" s="150">
        <v>17120478.935800001</v>
      </c>
      <c r="I44" s="150">
        <v>38084417</v>
      </c>
      <c r="J44" s="89">
        <v>0.54850928945213406</v>
      </c>
      <c r="K44" s="151">
        <v>20932915.789999995</v>
      </c>
      <c r="L44" s="151">
        <v>17230368.210000001</v>
      </c>
      <c r="M44" s="151">
        <v>38163284</v>
      </c>
      <c r="N44" s="88">
        <v>0.27943859555589601</v>
      </c>
      <c r="O44" s="150">
        <v>3239173.398</v>
      </c>
      <c r="P44" s="150">
        <v>8352544.602</v>
      </c>
      <c r="Q44" s="150">
        <v>11591718</v>
      </c>
      <c r="R44" s="88">
        <v>0.31037821465704357</v>
      </c>
      <c r="S44" s="150">
        <v>4501688.3800000008</v>
      </c>
      <c r="T44" s="150">
        <v>10002191.619999997</v>
      </c>
      <c r="U44" s="150">
        <v>14503880</v>
      </c>
      <c r="V44" s="88">
        <v>0.5054290429656515</v>
      </c>
      <c r="W44" s="28">
        <v>16990451.66</v>
      </c>
      <c r="X44" s="28">
        <v>16625447.340000004</v>
      </c>
      <c r="Y44" s="98">
        <v>33615899</v>
      </c>
      <c r="Z44" s="152">
        <f>AA44/AC44</f>
        <v>0.54607088083669697</v>
      </c>
      <c r="AA44" s="153">
        <f>SUM(AA16:AA43)</f>
        <v>20553802.155000012</v>
      </c>
      <c r="AB44" s="153">
        <f>SUM(AB16:AB43)</f>
        <v>17085637.844999999</v>
      </c>
      <c r="AC44" s="101">
        <f>AB44+AA44</f>
        <v>37639440.000000015</v>
      </c>
      <c r="AD44" s="46"/>
    </row>
  </sheetData>
  <mergeCells count="7">
    <mergeCell ref="N14:Q14"/>
    <mergeCell ref="R14:U14"/>
    <mergeCell ref="V14:Y14"/>
    <mergeCell ref="Z14:AC14"/>
    <mergeCell ref="B14:E14"/>
    <mergeCell ref="F14:I14"/>
    <mergeCell ref="J14:M1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2"/>
  <sheetViews>
    <sheetView zoomScaleNormal="100" workbookViewId="0"/>
  </sheetViews>
  <sheetFormatPr baseColWidth="10" defaultRowHeight="12.75" x14ac:dyDescent="0.2"/>
  <cols>
    <col min="1" max="1" width="34.28515625" customWidth="1"/>
    <col min="6" max="6" width="12.42578125" customWidth="1"/>
    <col min="7" max="7" width="20.7109375" customWidth="1"/>
  </cols>
  <sheetData>
    <row r="1" spans="1:7" x14ac:dyDescent="0.2">
      <c r="A1" s="44" t="s">
        <v>191</v>
      </c>
      <c r="B1" s="1"/>
      <c r="C1" s="1"/>
      <c r="D1" s="1"/>
      <c r="E1" s="1"/>
      <c r="F1" s="1"/>
      <c r="G1" s="1"/>
    </row>
    <row r="2" spans="1:7" x14ac:dyDescent="0.2">
      <c r="A2" s="175" t="s">
        <v>93</v>
      </c>
      <c r="B2" s="1"/>
      <c r="C2" s="1"/>
      <c r="D2" s="1"/>
      <c r="E2" s="1"/>
      <c r="F2" s="1"/>
      <c r="G2" s="1"/>
    </row>
    <row r="3" spans="1:7" x14ac:dyDescent="0.2">
      <c r="A3" s="1"/>
      <c r="B3" s="5"/>
      <c r="C3" s="5"/>
      <c r="D3" s="5"/>
      <c r="E3" s="5"/>
    </row>
    <row r="4" spans="1:7" ht="33.75" x14ac:dyDescent="0.2">
      <c r="A4" s="3"/>
      <c r="B4" s="17" t="s">
        <v>9</v>
      </c>
      <c r="C4" s="17" t="s">
        <v>10</v>
      </c>
      <c r="D4" s="17" t="s">
        <v>12</v>
      </c>
      <c r="E4" s="17" t="s">
        <v>100</v>
      </c>
      <c r="F4" s="17" t="s">
        <v>189</v>
      </c>
      <c r="G4" s="107"/>
    </row>
    <row r="5" spans="1:7" x14ac:dyDescent="0.2">
      <c r="A5" s="19" t="s">
        <v>5</v>
      </c>
      <c r="B5" s="18">
        <v>9594840</v>
      </c>
      <c r="C5" s="18">
        <v>2697585</v>
      </c>
      <c r="D5" s="18">
        <v>2825040</v>
      </c>
      <c r="E5" s="18">
        <v>7725965</v>
      </c>
      <c r="F5" s="18">
        <v>8807670</v>
      </c>
      <c r="G5" s="108"/>
    </row>
    <row r="6" spans="1:7" x14ac:dyDescent="0.2">
      <c r="A6" s="20" t="s">
        <v>8</v>
      </c>
      <c r="B6" s="18">
        <v>8177700</v>
      </c>
      <c r="C6" s="18">
        <v>2029210</v>
      </c>
      <c r="D6" s="18">
        <v>2531540</v>
      </c>
      <c r="E6" s="18">
        <v>6903610</v>
      </c>
      <c r="F6" s="18">
        <v>8352135</v>
      </c>
      <c r="G6" s="108"/>
    </row>
    <row r="7" spans="1:7" x14ac:dyDescent="0.2">
      <c r="A7" s="21" t="s">
        <v>97</v>
      </c>
      <c r="B7" s="18">
        <v>3651615</v>
      </c>
      <c r="C7" s="18">
        <v>938360</v>
      </c>
      <c r="D7" s="18">
        <v>1044365</v>
      </c>
      <c r="E7" s="18">
        <v>3273710</v>
      </c>
      <c r="F7" s="18">
        <v>3871500</v>
      </c>
      <c r="G7" s="108"/>
    </row>
    <row r="8" spans="1:7" x14ac:dyDescent="0.2">
      <c r="A8" s="22" t="s">
        <v>2</v>
      </c>
      <c r="B8" s="18">
        <v>3272790</v>
      </c>
      <c r="C8" s="18">
        <v>912800</v>
      </c>
      <c r="D8" s="18">
        <v>1501030</v>
      </c>
      <c r="E8" s="18">
        <v>3009510</v>
      </c>
      <c r="F8" s="18">
        <v>2621700</v>
      </c>
      <c r="G8" s="108"/>
    </row>
    <row r="9" spans="1:7" x14ac:dyDescent="0.2">
      <c r="A9" s="19" t="s">
        <v>19</v>
      </c>
      <c r="B9" s="18">
        <v>2920555</v>
      </c>
      <c r="C9" s="18">
        <v>793010</v>
      </c>
      <c r="D9" s="18">
        <v>1035290</v>
      </c>
      <c r="E9" s="18">
        <v>2100250</v>
      </c>
      <c r="F9" s="18">
        <v>2455665</v>
      </c>
      <c r="G9" s="108"/>
    </row>
    <row r="10" spans="1:7" x14ac:dyDescent="0.2">
      <c r="A10" s="22" t="s">
        <v>195</v>
      </c>
      <c r="B10" s="18">
        <v>2400270</v>
      </c>
      <c r="C10" s="18">
        <v>879200</v>
      </c>
      <c r="D10" s="18">
        <v>1224000</v>
      </c>
      <c r="E10" s="18">
        <v>1763921</v>
      </c>
      <c r="F10" s="18">
        <v>2179273</v>
      </c>
      <c r="G10" s="108"/>
    </row>
    <row r="11" spans="1:7" x14ac:dyDescent="0.2">
      <c r="A11" s="19" t="s">
        <v>6</v>
      </c>
      <c r="B11" s="18">
        <v>2385300</v>
      </c>
      <c r="C11" s="18">
        <v>643830</v>
      </c>
      <c r="D11" s="18">
        <v>983797</v>
      </c>
      <c r="E11" s="18">
        <v>1992646</v>
      </c>
      <c r="F11" s="18">
        <v>2300000</v>
      </c>
      <c r="G11" s="108"/>
    </row>
    <row r="12" spans="1:7" x14ac:dyDescent="0.2">
      <c r="A12" s="19" t="s">
        <v>0</v>
      </c>
      <c r="B12" s="18">
        <v>1625125</v>
      </c>
      <c r="C12" s="18">
        <v>428570</v>
      </c>
      <c r="D12" s="18">
        <v>510250</v>
      </c>
      <c r="E12" s="18">
        <v>1747710</v>
      </c>
      <c r="F12" s="18">
        <v>1873390</v>
      </c>
      <c r="G12" s="108"/>
    </row>
    <row r="13" spans="1:7" x14ac:dyDescent="0.2">
      <c r="A13" s="144" t="s">
        <v>98</v>
      </c>
      <c r="B13" s="18">
        <v>1427280</v>
      </c>
      <c r="C13" s="18">
        <v>269430</v>
      </c>
      <c r="D13" s="18">
        <v>373335</v>
      </c>
      <c r="E13" s="18">
        <v>1201600</v>
      </c>
      <c r="F13" s="18">
        <v>1424310</v>
      </c>
      <c r="G13" s="108"/>
    </row>
    <row r="14" spans="1:7" x14ac:dyDescent="0.2">
      <c r="A14" s="22" t="s">
        <v>7</v>
      </c>
      <c r="B14" s="18">
        <v>1392310</v>
      </c>
      <c r="C14" s="18">
        <v>407770</v>
      </c>
      <c r="D14" s="18">
        <f>E14/1.42</f>
        <v>704225.35211267613</v>
      </c>
      <c r="E14" s="18">
        <v>1000000</v>
      </c>
      <c r="F14" s="18">
        <v>1000000</v>
      </c>
      <c r="G14" s="108"/>
    </row>
    <row r="15" spans="1:7" x14ac:dyDescent="0.2">
      <c r="A15" s="21" t="s">
        <v>99</v>
      </c>
      <c r="B15" s="18">
        <v>1107845</v>
      </c>
      <c r="C15" s="18">
        <v>416490</v>
      </c>
      <c r="D15" s="18">
        <v>597925</v>
      </c>
      <c r="E15" s="18">
        <v>938815</v>
      </c>
      <c r="F15" s="18">
        <v>1410000</v>
      </c>
      <c r="G15" s="108"/>
    </row>
    <row r="16" spans="1:7" x14ac:dyDescent="0.2">
      <c r="A16" s="19" t="s">
        <v>3</v>
      </c>
      <c r="B16" s="18">
        <v>1029925</v>
      </c>
      <c r="C16" s="18">
        <v>231155</v>
      </c>
      <c r="D16" s="18">
        <v>380150</v>
      </c>
      <c r="E16" s="18">
        <v>1013520</v>
      </c>
      <c r="F16" s="18">
        <v>1239540</v>
      </c>
      <c r="G16" s="108"/>
    </row>
    <row r="17" spans="1:7" x14ac:dyDescent="0.2">
      <c r="A17" s="22" t="s">
        <v>1</v>
      </c>
      <c r="B17" s="18">
        <v>1252110</v>
      </c>
      <c r="C17" s="18">
        <v>351020</v>
      </c>
      <c r="D17" s="18">
        <v>458680</v>
      </c>
      <c r="E17" s="18">
        <v>1071070</v>
      </c>
      <c r="F17" s="18">
        <v>1214915</v>
      </c>
      <c r="G17" s="108"/>
    </row>
    <row r="18" spans="1:7" x14ac:dyDescent="0.2">
      <c r="A18" s="19" t="s">
        <v>196</v>
      </c>
      <c r="B18" s="18">
        <v>1075190</v>
      </c>
      <c r="C18" s="18">
        <v>437790</v>
      </c>
      <c r="D18" s="18" t="s">
        <v>13</v>
      </c>
      <c r="E18" s="18" t="s">
        <v>13</v>
      </c>
      <c r="F18" s="18" t="s">
        <v>13</v>
      </c>
      <c r="G18" s="108"/>
    </row>
    <row r="19" spans="1:7" x14ac:dyDescent="0.2">
      <c r="A19" s="19" t="s">
        <v>4</v>
      </c>
      <c r="B19" s="18">
        <v>1065000</v>
      </c>
      <c r="C19" s="18">
        <v>253410</v>
      </c>
      <c r="D19" s="18">
        <v>691000</v>
      </c>
      <c r="E19" s="18">
        <v>1398525</v>
      </c>
      <c r="F19" s="18">
        <v>1500000</v>
      </c>
      <c r="G19" s="108"/>
    </row>
    <row r="20" spans="1:7" x14ac:dyDescent="0.2">
      <c r="A20" s="19" t="s">
        <v>161</v>
      </c>
      <c r="B20" s="18">
        <v>950290</v>
      </c>
      <c r="C20" s="18">
        <v>350540</v>
      </c>
      <c r="D20" s="18">
        <v>517590</v>
      </c>
      <c r="E20" s="18">
        <v>1069565</v>
      </c>
      <c r="F20" s="18">
        <v>1159510</v>
      </c>
      <c r="G20" s="108"/>
    </row>
    <row r="21" spans="1:7" x14ac:dyDescent="0.2">
      <c r="A21" s="19" t="s">
        <v>72</v>
      </c>
      <c r="B21" s="18">
        <v>890445</v>
      </c>
      <c r="C21" s="18">
        <v>223205</v>
      </c>
      <c r="D21" s="18">
        <v>367975</v>
      </c>
      <c r="E21" s="18">
        <v>943225</v>
      </c>
      <c r="F21" s="18">
        <v>1049715</v>
      </c>
      <c r="G21" s="108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23" t="s">
        <v>190</v>
      </c>
      <c r="B23" s="1"/>
      <c r="C23" s="1"/>
      <c r="D23" s="1"/>
      <c r="E23" s="1"/>
      <c r="F23" s="1"/>
      <c r="G23" s="1"/>
    </row>
    <row r="24" spans="1:7" x14ac:dyDescent="0.2">
      <c r="A24" s="23" t="s">
        <v>185</v>
      </c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12"/>
      <c r="B26" s="35"/>
      <c r="C26" s="35"/>
      <c r="D26" s="35"/>
      <c r="E26" s="35"/>
      <c r="F26" s="35"/>
      <c r="G26" s="1"/>
    </row>
    <row r="27" spans="1:7" x14ac:dyDescent="0.2">
      <c r="A27" s="106"/>
      <c r="B27" s="35"/>
      <c r="C27" s="35"/>
      <c r="D27" s="35"/>
      <c r="E27" s="35"/>
      <c r="F27" s="35"/>
    </row>
    <row r="28" spans="1:7" x14ac:dyDescent="0.2">
      <c r="A28" s="106"/>
      <c r="B28" s="35"/>
      <c r="C28" s="35"/>
      <c r="D28" s="35"/>
      <c r="E28" s="35"/>
      <c r="F28" s="35"/>
    </row>
    <row r="29" spans="1:7" x14ac:dyDescent="0.2">
      <c r="A29" s="109"/>
      <c r="B29" s="35"/>
      <c r="C29" s="35"/>
      <c r="D29" s="35"/>
      <c r="E29" s="35"/>
      <c r="F29" s="35"/>
    </row>
    <row r="30" spans="1:7" x14ac:dyDescent="0.2">
      <c r="A30" s="106"/>
      <c r="B30" s="35"/>
      <c r="C30" s="35"/>
      <c r="D30" s="35"/>
      <c r="E30" s="35"/>
      <c r="F30" s="35"/>
    </row>
    <row r="31" spans="1:7" x14ac:dyDescent="0.2">
      <c r="A31" s="110"/>
      <c r="B31" s="35"/>
      <c r="C31" s="35"/>
      <c r="D31" s="35"/>
      <c r="E31" s="35"/>
      <c r="F31" s="35"/>
    </row>
    <row r="32" spans="1:7" x14ac:dyDescent="0.2">
      <c r="A32" s="106"/>
      <c r="B32" s="35"/>
      <c r="C32" s="35"/>
      <c r="D32" s="35"/>
      <c r="E32" s="35"/>
      <c r="F32" s="35"/>
    </row>
    <row r="33" spans="1:6" x14ac:dyDescent="0.2">
      <c r="A33" s="106"/>
      <c r="B33" s="35"/>
      <c r="C33" s="35"/>
      <c r="D33" s="35"/>
      <c r="E33" s="35"/>
      <c r="F33" s="35"/>
    </row>
    <row r="34" spans="1:6" x14ac:dyDescent="0.2">
      <c r="A34" s="106"/>
      <c r="B34" s="35"/>
      <c r="C34" s="35"/>
      <c r="D34" s="35"/>
      <c r="E34" s="35"/>
      <c r="F34" s="35"/>
    </row>
    <row r="35" spans="1:6" x14ac:dyDescent="0.2">
      <c r="A35" s="111"/>
      <c r="B35" s="35"/>
      <c r="C35" s="35"/>
      <c r="D35" s="35"/>
      <c r="E35" s="35"/>
      <c r="F35" s="35"/>
    </row>
    <row r="36" spans="1:6" x14ac:dyDescent="0.2">
      <c r="A36" s="111"/>
      <c r="B36" s="35"/>
      <c r="C36" s="35"/>
      <c r="D36" s="35"/>
      <c r="E36" s="35"/>
      <c r="F36" s="35"/>
    </row>
    <row r="37" spans="1:6" x14ac:dyDescent="0.2">
      <c r="A37" s="106"/>
      <c r="B37" s="35"/>
      <c r="C37" s="35"/>
      <c r="D37" s="35"/>
      <c r="E37" s="35"/>
      <c r="F37" s="35"/>
    </row>
    <row r="38" spans="1:6" x14ac:dyDescent="0.2">
      <c r="A38" s="111"/>
      <c r="B38" s="35"/>
      <c r="C38" s="35"/>
      <c r="D38" s="35"/>
      <c r="E38" s="35"/>
      <c r="F38" s="35"/>
    </row>
    <row r="39" spans="1:6" x14ac:dyDescent="0.2">
      <c r="A39" s="111"/>
      <c r="B39" s="35"/>
      <c r="C39" s="35"/>
      <c r="D39" s="35"/>
      <c r="E39" s="35"/>
      <c r="F39" s="35"/>
    </row>
    <row r="40" spans="1:6" x14ac:dyDescent="0.2">
      <c r="A40" s="106"/>
      <c r="B40" s="35"/>
      <c r="C40" s="35"/>
      <c r="D40" s="35"/>
      <c r="E40" s="35"/>
      <c r="F40" s="35"/>
    </row>
    <row r="41" spans="1:6" x14ac:dyDescent="0.2">
      <c r="A41" s="110"/>
      <c r="B41" s="35"/>
      <c r="C41" s="35"/>
      <c r="D41" s="35"/>
      <c r="E41" s="35"/>
      <c r="F41" s="35"/>
    </row>
    <row r="42" spans="1:6" x14ac:dyDescent="0.2">
      <c r="A42" s="106"/>
      <c r="B42" s="35"/>
      <c r="C42" s="35"/>
      <c r="D42" s="35"/>
      <c r="E42" s="35"/>
      <c r="F42" s="35"/>
    </row>
  </sheetData>
  <sortState xmlns:xlrd2="http://schemas.microsoft.com/office/spreadsheetml/2017/richdata2" ref="A26:F42">
    <sortCondition ref="C26:C42"/>
  </sortState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366D6-B32E-4878-A371-BC73C74FCCF5}">
  <sheetPr>
    <pageSetUpPr fitToPage="1"/>
  </sheetPr>
  <dimension ref="A1:F24"/>
  <sheetViews>
    <sheetView workbookViewId="0"/>
  </sheetViews>
  <sheetFormatPr baseColWidth="10" defaultRowHeight="11.25" x14ac:dyDescent="0.2"/>
  <cols>
    <col min="1" max="1" width="36.5703125" style="1" bestFit="1" customWidth="1"/>
    <col min="2" max="16384" width="11.42578125" style="1"/>
  </cols>
  <sheetData>
    <row r="1" spans="1:6" x14ac:dyDescent="0.2">
      <c r="A1" s="44" t="s">
        <v>194</v>
      </c>
      <c r="C1" s="176"/>
    </row>
    <row r="2" spans="1:6" x14ac:dyDescent="0.2">
      <c r="A2" s="174" t="s">
        <v>221</v>
      </c>
    </row>
    <row r="4" spans="1:6" x14ac:dyDescent="0.2">
      <c r="B4" s="17" t="s">
        <v>106</v>
      </c>
      <c r="C4" s="17" t="s">
        <v>192</v>
      </c>
      <c r="D4" s="17" t="s">
        <v>107</v>
      </c>
      <c r="E4" s="17" t="s">
        <v>193</v>
      </c>
    </row>
    <row r="5" spans="1:6" x14ac:dyDescent="0.2">
      <c r="A5" s="144" t="s">
        <v>98</v>
      </c>
      <c r="B5" s="179">
        <v>-0.8112283504287876</v>
      </c>
      <c r="C5" s="179">
        <v>-0.73842903985202624</v>
      </c>
      <c r="D5" s="179">
        <v>-0.15811893952132727</v>
      </c>
      <c r="E5" s="180">
        <v>-2.0808811165293761E-3</v>
      </c>
      <c r="F5" s="107"/>
    </row>
    <row r="6" spans="1:6" x14ac:dyDescent="0.2">
      <c r="A6" s="19" t="s">
        <v>3</v>
      </c>
      <c r="B6" s="179">
        <v>-0.77556132728111271</v>
      </c>
      <c r="C6" s="179">
        <v>-0.63089545355244314</v>
      </c>
      <c r="D6" s="179">
        <v>-1.5928344296914809E-2</v>
      </c>
      <c r="E6" s="181">
        <v>0.20352452848508396</v>
      </c>
      <c r="F6" s="177"/>
    </row>
    <row r="7" spans="1:6" x14ac:dyDescent="0.2">
      <c r="A7" s="19" t="s">
        <v>4</v>
      </c>
      <c r="B7" s="179">
        <v>-0.76205633802816908</v>
      </c>
      <c r="C7" s="179">
        <v>-0.35117370892018784</v>
      </c>
      <c r="D7" s="181">
        <v>0.31316901408450715</v>
      </c>
      <c r="E7" s="182">
        <v>0.40845070422535201</v>
      </c>
      <c r="F7" s="178"/>
    </row>
    <row r="8" spans="1:6" x14ac:dyDescent="0.2">
      <c r="A8" s="20" t="s">
        <v>8</v>
      </c>
      <c r="B8" s="179">
        <v>-0.75186054758672971</v>
      </c>
      <c r="C8" s="179">
        <v>-0.69043374053829321</v>
      </c>
      <c r="D8" s="179">
        <v>-0.1558005307115693</v>
      </c>
      <c r="E8" s="181">
        <v>2.1330569720092507E-2</v>
      </c>
      <c r="F8" s="178"/>
    </row>
    <row r="9" spans="1:6" x14ac:dyDescent="0.2">
      <c r="A9" s="19" t="s">
        <v>72</v>
      </c>
      <c r="B9" s="179">
        <v>-0.74933319856925462</v>
      </c>
      <c r="C9" s="179">
        <v>-0.58675156803620654</v>
      </c>
      <c r="D9" s="181">
        <v>5.9273733919557037E-2</v>
      </c>
      <c r="E9" s="181">
        <v>0.1788656233680912</v>
      </c>
      <c r="F9" s="177"/>
    </row>
    <row r="10" spans="1:6" x14ac:dyDescent="0.2">
      <c r="A10" s="21" t="s">
        <v>97</v>
      </c>
      <c r="B10" s="179">
        <v>-0.74302876946227903</v>
      </c>
      <c r="C10" s="179">
        <v>-0.71399914832204381</v>
      </c>
      <c r="D10" s="179">
        <v>-0.10348982573464072</v>
      </c>
      <c r="E10" s="181">
        <v>6.0215822314236389E-2</v>
      </c>
      <c r="F10" s="177"/>
    </row>
    <row r="11" spans="1:6" x14ac:dyDescent="0.2">
      <c r="A11" s="19" t="s">
        <v>0</v>
      </c>
      <c r="B11" s="179">
        <v>-0.73628490116144918</v>
      </c>
      <c r="C11" s="179">
        <v>-0.68602415198830857</v>
      </c>
      <c r="D11" s="181">
        <v>7.5431120683024488E-2</v>
      </c>
      <c r="E11" s="181">
        <v>0.15276671025305744</v>
      </c>
      <c r="F11" s="177"/>
    </row>
    <row r="12" spans="1:6" x14ac:dyDescent="0.2">
      <c r="A12" s="19" t="s">
        <v>19</v>
      </c>
      <c r="B12" s="179">
        <v>-0.72847284163455228</v>
      </c>
      <c r="C12" s="179">
        <v>-0.64551600637550055</v>
      </c>
      <c r="D12" s="179">
        <v>-0.28087298475803402</v>
      </c>
      <c r="E12" s="179">
        <v>-0.15917864926358172</v>
      </c>
      <c r="F12" s="177"/>
    </row>
    <row r="13" spans="1:6" x14ac:dyDescent="0.2">
      <c r="A13" s="19" t="s">
        <v>6</v>
      </c>
      <c r="B13" s="179">
        <v>-0.73008426613004651</v>
      </c>
      <c r="C13" s="179">
        <v>-0.58755837840103964</v>
      </c>
      <c r="D13" s="179">
        <v>-0.16461409466314514</v>
      </c>
      <c r="E13" s="180">
        <v>-3.5760700960046909E-2</v>
      </c>
      <c r="F13" s="178"/>
    </row>
    <row r="14" spans="1:6" x14ac:dyDescent="0.2">
      <c r="A14" s="19" t="s">
        <v>5</v>
      </c>
      <c r="B14" s="179">
        <v>-0.71885044461398007</v>
      </c>
      <c r="C14" s="179">
        <v>-0.70556674212389159</v>
      </c>
      <c r="D14" s="179">
        <v>-0.1947791729721392</v>
      </c>
      <c r="E14" s="179">
        <v>-8.2040972022462078E-2</v>
      </c>
      <c r="F14" s="177"/>
    </row>
    <row r="15" spans="1:6" x14ac:dyDescent="0.2">
      <c r="A15" s="22" t="s">
        <v>2</v>
      </c>
      <c r="B15" s="179">
        <v>-0.72109423458272603</v>
      </c>
      <c r="C15" s="179">
        <v>-0.54136073503035642</v>
      </c>
      <c r="D15" s="179">
        <v>-8.0445124801774681E-2</v>
      </c>
      <c r="E15" s="179">
        <v>-0.19894035364322182</v>
      </c>
      <c r="F15" s="177"/>
    </row>
    <row r="16" spans="1:6" x14ac:dyDescent="0.2">
      <c r="A16" s="22" t="s">
        <v>1</v>
      </c>
      <c r="B16" s="179">
        <v>-0.71965721861497789</v>
      </c>
      <c r="C16" s="179">
        <v>-0.63367435768422897</v>
      </c>
      <c r="D16" s="179">
        <v>-0.14458793556476668</v>
      </c>
      <c r="E16" s="179">
        <v>-2.9705856514203988E-2</v>
      </c>
      <c r="F16" s="177"/>
    </row>
    <row r="17" spans="1:6" x14ac:dyDescent="0.2">
      <c r="A17" s="22" t="s">
        <v>7</v>
      </c>
      <c r="B17" s="179">
        <v>-0.70712700476187051</v>
      </c>
      <c r="C17" s="179">
        <v>-0.49420362411196062</v>
      </c>
      <c r="D17" s="179">
        <v>-0.28176914623898408</v>
      </c>
      <c r="E17" s="180">
        <v>-0.28176914623898408</v>
      </c>
      <c r="F17" s="177"/>
    </row>
    <row r="18" spans="1:6" x14ac:dyDescent="0.2">
      <c r="A18" s="22" t="s">
        <v>94</v>
      </c>
      <c r="B18" s="179">
        <v>-0.63370787453078203</v>
      </c>
      <c r="C18" s="179">
        <v>-0.49005736854603854</v>
      </c>
      <c r="D18" s="179">
        <v>-0.26511559116266081</v>
      </c>
      <c r="E18" s="180">
        <v>-9.2071725264241122E-2</v>
      </c>
      <c r="F18" s="178"/>
    </row>
    <row r="19" spans="1:6" x14ac:dyDescent="0.2">
      <c r="A19" s="19" t="s">
        <v>161</v>
      </c>
      <c r="B19" s="179">
        <v>-0.63112313083374549</v>
      </c>
      <c r="C19" s="179">
        <v>-0.45533468730598026</v>
      </c>
      <c r="D19" s="181">
        <v>0.12551431668227586</v>
      </c>
      <c r="E19" s="181">
        <v>0.22016437087625884</v>
      </c>
      <c r="F19" s="178"/>
    </row>
    <row r="20" spans="1:6" x14ac:dyDescent="0.2">
      <c r="A20" s="21" t="s">
        <v>99</v>
      </c>
      <c r="B20" s="179">
        <v>-0.62405390645803338</v>
      </c>
      <c r="C20" s="179">
        <v>-0.46028099598770589</v>
      </c>
      <c r="D20" s="179">
        <v>-0.15257549566952056</v>
      </c>
      <c r="E20" s="181">
        <v>0.27274122282449254</v>
      </c>
      <c r="F20" s="178"/>
    </row>
    <row r="21" spans="1:6" x14ac:dyDescent="0.2">
      <c r="A21" s="19" t="s">
        <v>196</v>
      </c>
      <c r="B21" s="179">
        <v>-0.59282545410578602</v>
      </c>
      <c r="C21" s="183" t="s">
        <v>222</v>
      </c>
      <c r="D21" s="183" t="s">
        <v>222</v>
      </c>
      <c r="E21" s="184" t="s">
        <v>222</v>
      </c>
      <c r="F21" s="177"/>
    </row>
    <row r="22" spans="1:6" x14ac:dyDescent="0.2">
      <c r="A22" s="106"/>
      <c r="B22" s="177"/>
      <c r="C22" s="177"/>
      <c r="D22" s="178"/>
      <c r="E22" s="178"/>
      <c r="F22" s="178"/>
    </row>
    <row r="23" spans="1:6" x14ac:dyDescent="0.2">
      <c r="A23" s="23" t="s">
        <v>190</v>
      </c>
    </row>
    <row r="24" spans="1:6" x14ac:dyDescent="0.2">
      <c r="A24" s="23" t="s">
        <v>185</v>
      </c>
    </row>
  </sheetData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"/>
  <sheetViews>
    <sheetView zoomScaleNormal="100" zoomScaleSheetLayoutView="90" workbookViewId="0">
      <selection activeCell="F1" sqref="F1"/>
    </sheetView>
  </sheetViews>
  <sheetFormatPr baseColWidth="10" defaultRowHeight="12.75" x14ac:dyDescent="0.2"/>
  <cols>
    <col min="1" max="1" width="13.140625" bestFit="1" customWidth="1"/>
    <col min="2" max="2" width="18.7109375" customWidth="1"/>
    <col min="3" max="3" width="13.7109375" customWidth="1"/>
    <col min="4" max="4" width="19" customWidth="1"/>
    <col min="5" max="5" width="13.28515625" customWidth="1"/>
    <col min="6" max="6" width="14.28515625" customWidth="1"/>
    <col min="7" max="7" width="20.140625" customWidth="1"/>
    <col min="8" max="8" width="15.140625" customWidth="1"/>
  </cols>
  <sheetData>
    <row r="1" spans="1:8" x14ac:dyDescent="0.2">
      <c r="A1" s="43" t="s">
        <v>197</v>
      </c>
      <c r="B1" s="1"/>
      <c r="C1" s="1"/>
      <c r="D1" s="1"/>
      <c r="E1" s="1"/>
      <c r="F1" s="1"/>
      <c r="G1" s="1"/>
    </row>
    <row r="2" spans="1:8" x14ac:dyDescent="0.2">
      <c r="A2" s="1"/>
      <c r="B2" s="1"/>
      <c r="C2" s="1"/>
      <c r="D2" s="1"/>
      <c r="E2" s="1"/>
      <c r="F2" s="1"/>
      <c r="G2" s="1"/>
    </row>
    <row r="3" spans="1:8" x14ac:dyDescent="0.2">
      <c r="A3" s="6"/>
      <c r="B3" s="1"/>
      <c r="C3" s="169">
        <v>2019</v>
      </c>
      <c r="D3" s="170"/>
      <c r="E3" s="123">
        <v>2021</v>
      </c>
      <c r="F3" s="169">
        <v>2022</v>
      </c>
      <c r="G3" s="170"/>
      <c r="H3" s="70">
        <v>2023</v>
      </c>
    </row>
    <row r="4" spans="1:8" ht="33.75" x14ac:dyDescent="0.2">
      <c r="A4" s="31"/>
      <c r="B4" s="31"/>
      <c r="C4" s="41" t="s">
        <v>112</v>
      </c>
      <c r="D4" s="114" t="s">
        <v>113</v>
      </c>
      <c r="E4" s="124" t="s">
        <v>207</v>
      </c>
      <c r="F4" s="41" t="s">
        <v>112</v>
      </c>
      <c r="G4" s="114" t="s">
        <v>114</v>
      </c>
      <c r="H4" s="41" t="s">
        <v>207</v>
      </c>
    </row>
    <row r="5" spans="1:8" ht="22.5" x14ac:dyDescent="0.2">
      <c r="A5" s="122" t="s">
        <v>109</v>
      </c>
      <c r="B5" s="115" t="s">
        <v>205</v>
      </c>
      <c r="C5" s="116">
        <v>8460990</v>
      </c>
      <c r="D5" s="117">
        <v>5645510</v>
      </c>
      <c r="E5" s="125">
        <v>3547356</v>
      </c>
      <c r="F5" s="118">
        <v>6334334</v>
      </c>
      <c r="G5" s="119">
        <v>5084334</v>
      </c>
      <c r="H5" s="118">
        <v>5805795</v>
      </c>
    </row>
    <row r="6" spans="1:8" x14ac:dyDescent="0.2">
      <c r="A6" s="120"/>
      <c r="B6" s="121" t="s">
        <v>110</v>
      </c>
      <c r="C6" s="128">
        <v>564066</v>
      </c>
      <c r="D6" s="129">
        <v>434270</v>
      </c>
      <c r="E6" s="130">
        <v>236490.4</v>
      </c>
      <c r="F6" s="131">
        <v>422288.93333333335</v>
      </c>
      <c r="G6" s="132">
        <v>363166.71428571426</v>
      </c>
      <c r="H6" s="131">
        <v>387053</v>
      </c>
    </row>
    <row r="7" spans="1:8" x14ac:dyDescent="0.2">
      <c r="A7" s="42" t="s">
        <v>108</v>
      </c>
      <c r="B7" s="42" t="s">
        <v>111</v>
      </c>
      <c r="C7" s="39">
        <v>2768</v>
      </c>
      <c r="D7" s="37">
        <v>2268</v>
      </c>
      <c r="E7" s="126">
        <v>2124</v>
      </c>
      <c r="F7" s="38">
        <v>2231</v>
      </c>
      <c r="G7" s="113">
        <v>2038</v>
      </c>
      <c r="H7" s="38">
        <v>1861</v>
      </c>
    </row>
    <row r="8" spans="1:8" x14ac:dyDescent="0.2">
      <c r="A8" s="1"/>
      <c r="B8" s="36" t="s">
        <v>110</v>
      </c>
      <c r="C8" s="133">
        <v>184.53333333333333</v>
      </c>
      <c r="D8" s="134">
        <v>174.46153846153845</v>
      </c>
      <c r="E8" s="135">
        <v>141.6</v>
      </c>
      <c r="F8" s="136">
        <v>148.73333333333332</v>
      </c>
      <c r="G8" s="137">
        <v>145.57142857142858</v>
      </c>
      <c r="H8" s="136">
        <v>124.06666666666666</v>
      </c>
    </row>
    <row r="9" spans="1:8" ht="22.5" x14ac:dyDescent="0.2">
      <c r="A9" s="122" t="s">
        <v>109</v>
      </c>
      <c r="B9" s="127" t="s">
        <v>206</v>
      </c>
      <c r="C9" s="128">
        <v>3056.7160404624278</v>
      </c>
      <c r="D9" s="129">
        <v>2489.2019400352733</v>
      </c>
      <c r="E9" s="130">
        <v>1670.129943502825</v>
      </c>
      <c r="F9" s="131">
        <v>2839.2353204840879</v>
      </c>
      <c r="G9" s="132">
        <v>2494.7664376840039</v>
      </c>
      <c r="H9" s="131">
        <v>3119.7178936055884</v>
      </c>
    </row>
    <row r="10" spans="1:8" x14ac:dyDescent="0.2">
      <c r="B10" s="1"/>
      <c r="C10" s="1"/>
      <c r="D10" s="1"/>
      <c r="E10" s="1"/>
      <c r="F10" s="1"/>
      <c r="G10" s="1"/>
    </row>
    <row r="11" spans="1:8" ht="21.6" customHeight="1" x14ac:dyDescent="0.2">
      <c r="A11" s="171" t="s">
        <v>209</v>
      </c>
      <c r="B11" s="172"/>
      <c r="C11" s="172"/>
      <c r="D11" s="172"/>
      <c r="E11" s="172"/>
      <c r="F11" s="172"/>
      <c r="G11" s="172"/>
      <c r="H11" s="172"/>
    </row>
    <row r="13" spans="1:8" ht="23.45" customHeight="1" x14ac:dyDescent="0.2">
      <c r="A13" s="171" t="s">
        <v>210</v>
      </c>
      <c r="B13" s="171"/>
      <c r="C13" s="171"/>
      <c r="D13" s="171"/>
      <c r="E13" s="171"/>
      <c r="F13" s="171"/>
      <c r="G13" s="171"/>
      <c r="H13" s="171"/>
    </row>
    <row r="14" spans="1:8" ht="27" customHeight="1" x14ac:dyDescent="0.2">
      <c r="A14" s="171" t="s">
        <v>211</v>
      </c>
      <c r="B14" s="171"/>
      <c r="C14" s="171"/>
      <c r="D14" s="171"/>
      <c r="E14" s="171"/>
      <c r="F14" s="171"/>
      <c r="G14" s="171"/>
      <c r="H14" s="171"/>
    </row>
    <row r="15" spans="1:8" x14ac:dyDescent="0.2">
      <c r="A15" s="34"/>
    </row>
    <row r="16" spans="1:8" x14ac:dyDescent="0.2">
      <c r="A16" s="1" t="s">
        <v>218</v>
      </c>
    </row>
  </sheetData>
  <mergeCells count="5">
    <mergeCell ref="C3:D3"/>
    <mergeCell ref="F3:G3"/>
    <mergeCell ref="A11:H11"/>
    <mergeCell ref="A13:H13"/>
    <mergeCell ref="A14:H1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3AF88C7B15C49AD4126C5EAA7F794" ma:contentTypeVersion="6" ma:contentTypeDescription="Crée un document." ma:contentTypeScope="" ma:versionID="05ff75bba589a515d098747c1e5b51f5">
  <xsd:schema xmlns:xsd="http://www.w3.org/2001/XMLSchema" xmlns:xs="http://www.w3.org/2001/XMLSchema" xmlns:p="http://schemas.microsoft.com/office/2006/metadata/properties" xmlns:ns2="2b7f4eb0-8d1f-4628-a35b-e921d1a0bc3e" targetNamespace="http://schemas.microsoft.com/office/2006/metadata/properties" ma:root="true" ma:fieldsID="bc508ac6f186473885ed146d49bdb91e" ns2:_="">
    <xsd:import namespace="2b7f4eb0-8d1f-4628-a35b-e921d1a0b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f4eb0-8d1f-4628-a35b-e921d1a0b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A8156F-CDC9-4AE1-9322-FBEE867EE4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b7f4eb0-8d1f-4628-a35b-e921d1a0bc3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3A6F59-95AA-4F98-A02D-E0C348DD54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C77D8E-4B2F-4241-ABBB-12554F6BF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f4eb0-8d1f-4628-a35b-e921d1a0bc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Sommaire</vt:lpstr>
      <vt:lpstr>Graphique 1</vt:lpstr>
      <vt:lpstr>Graphique 2</vt:lpstr>
      <vt:lpstr>Tableau 1</vt:lpstr>
      <vt:lpstr>Graphique 3</vt:lpstr>
      <vt:lpstr>Graphique 5</vt:lpstr>
      <vt:lpstr>Graphique 6</vt:lpstr>
      <vt:lpstr>Tableau 2</vt:lpstr>
      <vt:lpstr>'Graphique 1'!Zone_d_impression</vt:lpstr>
      <vt:lpstr>'Graphique 2'!Zone_d_impression</vt:lpstr>
      <vt:lpstr>'Graphique 3'!Zone_d_impression</vt:lpstr>
      <vt:lpstr>'Graphique 5'!Zone_d_impression</vt:lpstr>
      <vt:lpstr>'Tableau 1'!Zone_d_impression</vt:lpstr>
      <vt:lpstr>'Tableau 2'!Zone_d_impression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cp:lastPrinted>2024-10-17T08:46:52Z</cp:lastPrinted>
  <dcterms:created xsi:type="dcterms:W3CDTF">2018-05-28T08:47:05Z</dcterms:created>
  <dcterms:modified xsi:type="dcterms:W3CDTF">2025-04-24T13:38:14Z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0x010100F123AF88C7B15C49AD4126C5EAA7F794</vt:lpwstr>
  </property>
  <property fmtid="{D5CDD505-2E9C-101B-9397-08002B2CF9AE}" pid="3" name="MSIP_Label_a55150b5-9709-4135-863a-f4680a6d2cae_Enabled">
    <vt:lpwstr>true</vt:lpwstr>
  </property>
  <property fmtid="{D5CDD505-2E9C-101B-9397-08002B2CF9AE}" pid="4" name="MSIP_Label_a55150b5-9709-4135-863a-f4680a6d2cae_SetDate">
    <vt:lpwstr>2024-10-10T16:31:01Z</vt:lpwstr>
  </property>
  <property fmtid="{D5CDD505-2E9C-101B-9397-08002B2CF9AE}" pid="5" name="MSIP_Label_a55150b5-9709-4135-863a-f4680a6d2cae_Method">
    <vt:lpwstr>Privileged</vt:lpwstr>
  </property>
  <property fmtid="{D5CDD505-2E9C-101B-9397-08002B2CF9AE}" pid="6" name="MSIP_Label_a55150b5-9709-4135-863a-f4680a6d2cae_Name">
    <vt:lpwstr>Public</vt:lpwstr>
  </property>
  <property fmtid="{D5CDD505-2E9C-101B-9397-08002B2CF9AE}" pid="7" name="MSIP_Label_a55150b5-9709-4135-863a-f4680a6d2cae_SiteId">
    <vt:lpwstr>5d0b42b2-7ba0-42b9-bd88-2dd1558bd190</vt:lpwstr>
  </property>
  <property fmtid="{D5CDD505-2E9C-101B-9397-08002B2CF9AE}" pid="8" name="MSIP_Label_a55150b5-9709-4135-863a-f4680a6d2cae_ActionId">
    <vt:lpwstr>57d5cddc-8841-4a67-b3de-d82fed01bee5</vt:lpwstr>
  </property>
  <property fmtid="{D5CDD505-2E9C-101B-9397-08002B2CF9AE}" pid="9" name="MSIP_Label_a55150b5-9709-4135-863a-f4680a6d2cae_ContentBits">
    <vt:lpwstr>0</vt:lpwstr>
  </property>
</Properties>
</file>