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Z-PUBLICATIONS 2007-2023\CHIFFRES CLES 2023\Manuscrit\Tableaux Excel pour site MC\I. Economie du champ culturel\"/>
    </mc:Choice>
  </mc:AlternateContent>
  <xr:revisionPtr revIDLastSave="0" documentId="13_ncr:1_{24573033-205A-4D49-97B6-51F27D8D6843}" xr6:coauthVersionLast="47" xr6:coauthVersionMax="47" xr10:uidLastSave="{00000000-0000-0000-0000-000000000000}"/>
  <bookViews>
    <workbookView xWindow="25080" yWindow="-435" windowWidth="29040" windowHeight="15840" tabRatio="716" xr2:uid="{00000000-000D-0000-FFFF-FFFF00000000}"/>
  </bookViews>
  <sheets>
    <sheet name="Sommaire" sheetId="1" r:id="rId1"/>
    <sheet name="Feuil1" sheetId="14" state="hidden" r:id="rId2"/>
    <sheet name="Tableau 1" sheetId="2" r:id="rId3"/>
    <sheet name="Tableau 2  " sheetId="3" r:id="rId4"/>
    <sheet name="Tableau 3 " sheetId="4" r:id="rId5"/>
    <sheet name="Liste EP" sheetId="12" state="hidden" r:id="rId6"/>
    <sheet name="SCN" sheetId="13" state="hidden" r:id="rId7"/>
    <sheet name="Graphique 1" sheetId="7" r:id="rId8"/>
    <sheet name="Graphique 2" sheetId="9" r:id="rId9"/>
    <sheet name="Tableau 4" sheetId="8" r:id="rId10"/>
    <sheet name="Tableau 5 " sheetId="5" r:id="rId11"/>
    <sheet name="Tableau 6" sheetId="6" r:id="rId12"/>
    <sheet name="Graphique 3" sheetId="15" r:id="rId13"/>
  </sheets>
  <externalReferences>
    <externalReference r:id="rId14"/>
    <externalReference r:id="rId15"/>
  </externalReferences>
  <definedNames>
    <definedName name="Graphique_3._Recettes_publicitaires_des_grands_médias__2005_2015">#REF!</definedName>
    <definedName name="Z_254CA843_A8D1_434E_AB9C_F327B1D1E748_.wvu.PrintArea" localSheetId="2" hidden="1">'Tableau 1'!$B$2:$C$21</definedName>
    <definedName name="Z_254CA843_A8D1_434E_AB9C_F327B1D1E748_.wvu.PrintArea" localSheetId="9" hidden="1">'Tableau 4'!#REF!</definedName>
    <definedName name="Z_254CA843_A8D1_434E_AB9C_F327B1D1E748_.wvu.PrintArea" localSheetId="10" hidden="1">'Tableau 5 '!$A$1:$K$1</definedName>
    <definedName name="Z_254CA843_A8D1_434E_AB9C_F327B1D1E748_.wvu.PrintArea" localSheetId="11" hidden="1">'Tableau 6'!$J$1:$J$15</definedName>
    <definedName name="Z_A4014A12_8077_400D_909C_C8C0AE2652D2_.wvu.PrintArea" localSheetId="2" hidden="1">'Tableau 1'!$B$2:$C$21</definedName>
    <definedName name="Z_A4014A12_8077_400D_909C_C8C0AE2652D2_.wvu.PrintArea" localSheetId="9" hidden="1">'Tableau 4'!#REF!</definedName>
    <definedName name="Z_A4014A12_8077_400D_909C_C8C0AE2652D2_.wvu.PrintArea" localSheetId="10" hidden="1">'Tableau 5 '!$A$1:$K$1</definedName>
    <definedName name="Z_A4014A12_8077_400D_909C_C8C0AE2652D2_.wvu.PrintArea" localSheetId="11" hidden="1">'Tableau 6'!$J$1:$J$15</definedName>
    <definedName name="Z_B5EA72E7_EF27_46AE_B0E4_CAECE2734832_.wvu.PrintArea" localSheetId="2" hidden="1">'Tableau 1'!$B$2:$C$21</definedName>
    <definedName name="Z_B5EA72E7_EF27_46AE_B0E4_CAECE2734832_.wvu.PrintArea" localSheetId="9" hidden="1">'Tableau 4'!#REF!</definedName>
    <definedName name="Z_B5EA72E7_EF27_46AE_B0E4_CAECE2734832_.wvu.PrintArea" localSheetId="10" hidden="1">'Tableau 5 '!$A$1:$K$1</definedName>
    <definedName name="Z_B5EA72E7_EF27_46AE_B0E4_CAECE2734832_.wvu.PrintArea" localSheetId="11" hidden="1">'Tableau 6'!$J$1:$J$15</definedName>
    <definedName name="Z_D4A8130B_E15E_430B_BC62_FA365B34E0AF_.wvu.PrintArea" localSheetId="2" hidden="1">'Tableau 1'!$B$2:$C$21</definedName>
    <definedName name="Z_D4A8130B_E15E_430B_BC62_FA365B34E0AF_.wvu.PrintArea" localSheetId="9" hidden="1">'Tableau 4'!#REF!</definedName>
    <definedName name="Z_D4A8130B_E15E_430B_BC62_FA365B34E0AF_.wvu.PrintArea" localSheetId="10" hidden="1">'Tableau 5 '!$A$1:$K$1</definedName>
    <definedName name="Z_D4A8130B_E15E_430B_BC62_FA365B34E0AF_.wvu.PrintArea" localSheetId="11" hidden="1">'Tableau 6'!$J$1:$J$15</definedName>
    <definedName name="Z_D7C60D54_F168_4802_9C20_D9E241B3AC75_.wvu.PrintArea" localSheetId="2" hidden="1">'Tableau 1'!$B$2:$C$21</definedName>
    <definedName name="Z_D7C60D54_F168_4802_9C20_D9E241B3AC75_.wvu.PrintArea" localSheetId="9" hidden="1">'Tableau 4'!#REF!</definedName>
    <definedName name="Z_D7C60D54_F168_4802_9C20_D9E241B3AC75_.wvu.PrintArea" localSheetId="10" hidden="1">'Tableau 5 '!$A$1:$K$1</definedName>
    <definedName name="Z_D7C60D54_F168_4802_9C20_D9E241B3AC75_.wvu.PrintArea" localSheetId="11" hidden="1">'Tableau 6'!$J$1:$J$15</definedName>
    <definedName name="Z_EF36F323_8F00_4DED_B12A_4D51E72FA301_.wvu.PrintArea" localSheetId="2" hidden="1">'Tableau 1'!$B$2:$C$21</definedName>
    <definedName name="Z_EF36F323_8F00_4DED_B12A_4D51E72FA301_.wvu.PrintArea" localSheetId="9" hidden="1">'Tableau 4'!#REF!</definedName>
    <definedName name="Z_EF36F323_8F00_4DED_B12A_4D51E72FA301_.wvu.PrintArea" localSheetId="10" hidden="1">'Tableau 5 '!$A$1:$K$1</definedName>
    <definedName name="Z_EF36F323_8F00_4DED_B12A_4D51E72FA301_.wvu.PrintArea" localSheetId="11" hidden="1">'Tableau 6'!$J$1:$J$15</definedName>
    <definedName name="_xlnm.Print_Area" localSheetId="2">'Tableau 1'!$B$2:$C$21</definedName>
    <definedName name="_xlnm.Print_Area" localSheetId="10">'Tableau 5 '!$A$1:$K$1</definedName>
    <definedName name="_xlnm.Print_Area" localSheetId="11">'Tableau 6'!$J$1:$J$15</definedName>
  </definedNames>
  <calcPr calcId="191029"/>
  <customWorkbookViews>
    <customWorkbookView name="Utilisateur - Affichage personnalisé" guid="{254CA843-A8D1-434E-AB9C-F327B1D1E748}" mergeInterval="0" personalView="1" maximized="1" xWindow="-9" yWindow="-9" windowWidth="1938" windowHeight="1050" tabRatio="722" activeSheetId="7"/>
    <customWorkbookView name="jean-philippe rathle - Affichage personnalisé" guid="{A4014A12-8077-400D-909C-C8C0AE2652D2}" mergeInterval="0" personalView="1" maximized="1" xWindow="-8" yWindow="-8" windowWidth="1936" windowHeight="1056" tabRatio="722" activeSheetId="10"/>
    <customWorkbookView name="marc.henninger - Affichage personnalisé" guid="{EF36F323-8F00-4DED-B12A-4D51E72FA301}" mergeInterval="0" personalView="1" maximized="1" xWindow="-8" yWindow="-8" windowWidth="1936" windowHeight="1056" tabRatio="722" activeSheetId="1"/>
    <customWorkbookView name="edwige.millery - Affichage personnalisé" guid="{D4A8130B-E15E-430B-BC62-FA365B34E0AF}" mergeInterval="0" personalView="1" xWindow="55" windowWidth="1419" windowHeight="1040" tabRatio="722" activeSheetId="1"/>
    <customWorkbookView name="DELVAINQUIERE Jean-cédric - Affichage personnalisé" guid="{D7C60D54-F168-4802-9C20-D9E241B3AC75}" mergeInterval="0" personalView="1" maximized="1" xWindow="-8" yWindow="-8" windowWidth="1936" windowHeight="1053" tabRatio="722" activeSheetId="4"/>
    <customWorkbookView name="NICOLAS Yann - Affichage personnalisé" guid="{B5EA72E7-EF27-46AE-B0E4-CAECE2734832}" mergeInterval="0" personalView="1" maximized="1" xWindow="-8" yWindow="-8" windowWidth="1382" windowHeight="744" tabRatio="722"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G7" i="4"/>
  <c r="H7" i="4"/>
  <c r="D22" i="2"/>
  <c r="E22" i="2"/>
  <c r="F22" i="2"/>
  <c r="G22" i="2"/>
  <c r="H22" i="2"/>
  <c r="I22" i="2"/>
  <c r="M21" i="2"/>
  <c r="M17" i="2"/>
  <c r="M14" i="2"/>
  <c r="M6" i="2"/>
  <c r="C25" i="2"/>
  <c r="F32" i="6" l="1"/>
  <c r="E32" i="6"/>
  <c r="G26" i="4" l="1"/>
  <c r="I8" i="4" l="1"/>
  <c r="H26" i="4"/>
  <c r="I26" i="4" l="1"/>
  <c r="L19" i="2"/>
  <c r="K19" i="2"/>
  <c r="K15" i="2"/>
  <c r="K16" i="2"/>
  <c r="K7" i="2"/>
  <c r="K8" i="2"/>
  <c r="K9" i="2"/>
  <c r="K10" i="2"/>
  <c r="K11" i="2"/>
  <c r="L16" i="2"/>
  <c r="L15" i="2"/>
  <c r="L11" i="2"/>
  <c r="L10" i="2"/>
  <c r="L9" i="2"/>
  <c r="L8" i="2"/>
  <c r="L7" i="2"/>
  <c r="D20" i="2"/>
  <c r="F27" i="4" s="1"/>
  <c r="F20" i="2"/>
  <c r="G27" i="4" s="1"/>
  <c r="F14" i="2"/>
  <c r="F17" i="2" s="1"/>
  <c r="F6" i="2"/>
  <c r="H6" i="2"/>
  <c r="H20" i="2"/>
  <c r="H27" i="4" s="1"/>
  <c r="H14" i="2"/>
  <c r="F21" i="2" l="1"/>
  <c r="L20" i="2"/>
  <c r="I27" i="4"/>
  <c r="H17" i="2"/>
  <c r="H21" i="2" l="1"/>
  <c r="H25" i="2"/>
  <c r="E8" i="3"/>
  <c r="E42" i="3"/>
  <c r="E6" i="3" l="1"/>
  <c r="J32" i="6" l="1"/>
  <c r="H20" i="6"/>
  <c r="J20" i="6"/>
  <c r="I20" i="6"/>
  <c r="L7" i="9" l="1"/>
  <c r="J17" i="2" l="1"/>
  <c r="I14" i="2" l="1"/>
  <c r="I6" i="2"/>
  <c r="L6" i="2" l="1"/>
  <c r="L14" i="2"/>
  <c r="I17" i="2"/>
  <c r="L17" i="2" l="1"/>
  <c r="K7" i="9"/>
  <c r="M25" i="2"/>
  <c r="I21" i="2"/>
  <c r="E25" i="2" l="1"/>
  <c r="G20" i="2"/>
  <c r="K20" i="2" s="1"/>
  <c r="D6" i="3" l="1"/>
  <c r="C6" i="3"/>
  <c r="G6" i="2" l="1"/>
  <c r="K6" i="2" s="1"/>
  <c r="G14" i="2"/>
  <c r="K14" i="2" s="1"/>
  <c r="D14" i="2"/>
  <c r="D12" i="2"/>
  <c r="D6" i="2"/>
  <c r="G17" i="2" l="1"/>
  <c r="D17" i="2"/>
  <c r="K17" i="2" l="1"/>
  <c r="F25" i="2"/>
  <c r="D25" i="2"/>
  <c r="I25" i="2"/>
  <c r="G25" i="2"/>
  <c r="G21" i="2"/>
  <c r="D21" i="2"/>
  <c r="D19" i="6" l="1"/>
  <c r="D17" i="6" s="1"/>
  <c r="B14" i="2" l="1"/>
  <c r="B6" i="2"/>
  <c r="B12" i="2"/>
  <c r="E21" i="2"/>
  <c r="E14" i="2"/>
  <c r="E6" i="2"/>
  <c r="B17" i="2" l="1"/>
  <c r="B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D15" authorId="0" shapeId="0" xr:uid="{00000000-0006-0000-0200-000001000000}">
      <text>
        <r>
          <rPr>
            <sz val="9"/>
            <color indexed="81"/>
            <rFont val="Tahoma"/>
            <family val="2"/>
          </rPr>
          <t>Voir note (a) ci-dessous)</t>
        </r>
      </text>
    </comment>
    <comment ref="D16" authorId="0" shapeId="0" xr:uid="{00000000-0006-0000-0200-000002000000}">
      <text>
        <r>
          <rPr>
            <sz val="9"/>
            <color indexed="81"/>
            <rFont val="Tahoma"/>
            <family val="2"/>
          </rPr>
          <t>Voir note (b) et (c) ci-dessous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F8" authorId="0" shapeId="0" xr:uid="{00000000-0006-0000-0400-000001000000}">
      <text>
        <r>
          <rPr>
            <sz val="9"/>
            <color indexed="81"/>
            <rFont val="Tahoma"/>
            <family val="2"/>
          </rPr>
          <t xml:space="preserve">Voir (a)
</t>
        </r>
      </text>
    </comment>
    <comment ref="H13" authorId="0" shapeId="0" xr:uid="{00000000-0006-0000-0400-000002000000}">
      <text>
        <r>
          <rPr>
            <b/>
            <sz val="9"/>
            <color indexed="81"/>
            <rFont val="Tahoma"/>
            <family val="2"/>
          </rPr>
          <t>yc dotation investissement droit commun : 100 M€, uniquement pris en compte en 2022</t>
        </r>
      </text>
    </comment>
    <comment ref="H16" authorId="0" shapeId="0" xr:uid="{00000000-0006-0000-0400-000003000000}">
      <text>
        <r>
          <rPr>
            <b/>
            <sz val="9"/>
            <color indexed="81"/>
            <rFont val="Tahoma"/>
            <family val="2"/>
          </rPr>
          <t>Regroupé avec Cohésion des territoires, y compris rétrospectivement en exécuté pour 2021</t>
        </r>
      </text>
    </comment>
    <comment ref="H22" authorId="0" shapeId="0" xr:uid="{00000000-0006-0000-0400-000004000000}">
      <text>
        <r>
          <rPr>
            <b/>
            <sz val="9"/>
            <color indexed="81"/>
            <rFont val="Tahoma"/>
            <family val="2"/>
          </rPr>
          <t>pour mémoire, ventilé dans les autres lignes, uniquement pour 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I6" authorId="0" shapeId="0" xr:uid="{00000000-0006-0000-0800-000001000000}">
      <text>
        <r>
          <rPr>
            <b/>
            <sz val="9"/>
            <color indexed="81"/>
            <rFont val="Tahoma"/>
            <family val="2"/>
          </rPr>
          <t>hors mission relance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L12" authorId="0" shapeId="0" xr:uid="{00000000-0006-0000-0A00-000001000000}">
      <text>
        <r>
          <rPr>
            <b/>
            <sz val="9"/>
            <color indexed="81"/>
            <rFont val="Tahoma"/>
            <family val="2"/>
          </rPr>
          <t>Inclut le montant de la ligne suivante, CNC</t>
        </r>
      </text>
    </comment>
    <comment ref="N12" authorId="0" shapeId="0" xr:uid="{00000000-0006-0000-0A00-000002000000}">
      <text>
        <r>
          <rPr>
            <b/>
            <sz val="9"/>
            <color indexed="81"/>
            <rFont val="Tahoma"/>
            <family val="2"/>
          </rPr>
          <t>Inclut le montant de la ligne suivante : CNC</t>
        </r>
      </text>
    </comment>
    <comment ref="P12" authorId="0" shapeId="0" xr:uid="{00000000-0006-0000-0A00-000003000000}">
      <text>
        <r>
          <rPr>
            <b/>
            <sz val="9"/>
            <color indexed="81"/>
            <rFont val="Tahoma"/>
            <family val="2"/>
          </rPr>
          <t>inclut le montant de la ligne suivante : CNC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DELVAINQUIERE Jean-cédric</author>
  </authors>
  <commentList>
    <comment ref="E22" authorId="0" shapeId="0" xr:uid="{00000000-0006-0000-0B00-000001000000}">
      <text>
        <r>
          <rPr>
            <b/>
            <sz val="9"/>
            <color indexed="81"/>
            <rFont val="Tahoma"/>
            <family val="2"/>
          </rPr>
          <t xml:space="preserve">Utilisateur:
</t>
        </r>
        <r>
          <rPr>
            <sz val="9"/>
            <color indexed="81"/>
            <rFont val="Tahoma"/>
            <family val="2"/>
          </rPr>
          <t xml:space="preserve">Après les multiples révisions de l'assiette, le projet de loi de finances 2020 révise le taux afin d'harmoniser le taux de deux des taxes affectées au CNC afin d'assurer une meilleure équité entre des contributeurs qui sont en concurrence directe sur le marché de la diffusion des contenus audiovisuels. Le taux de la taxe sur la diffusion en vidéo physique et en ligne de contenus audiovisuels (TSV) fixé à 2 % depuis la création de la taxe en 1993 grimpe à 5,15 %, et passe de 5 à 15 % pour les contenus pornographique ou violent40,41. Alors que le taux de la taxe sur les services de télévision due par les éditeurs de services de télévision (TST-E) passe de 5,65 % à 5,15 %. Cette réforme devrait mécaniquement doubler le produit de la taxe « en 2020 passant de 34,2 millions l'an dernier à plus de 70 millions d'euros, soit près de 10% des recettes du CNC »33.
Assemblée Nationale, « Projet de loi de finances nº 2272 pour 2020 »
</t>
        </r>
      </text>
    </comment>
    <comment ref="E31" authorId="0" shapeId="0" xr:uid="{00000000-0006-0000-0B00-000002000000}">
      <text>
        <r>
          <rPr>
            <b/>
            <sz val="9"/>
            <color indexed="81"/>
            <rFont val="Tahoma"/>
            <family val="2"/>
          </rPr>
          <t>voir note de bas de tableau b)</t>
        </r>
        <r>
          <rPr>
            <sz val="9"/>
            <color indexed="81"/>
            <rFont val="Tahoma"/>
            <family val="2"/>
          </rPr>
          <t xml:space="preserve">
</t>
        </r>
      </text>
    </comment>
  </commentList>
</comments>
</file>

<file path=xl/sharedStrings.xml><?xml version="1.0" encoding="utf-8"?>
<sst xmlns="http://schemas.openxmlformats.org/spreadsheetml/2006/main" count="1100" uniqueCount="846">
  <si>
    <t>Financement de la culture</t>
  </si>
  <si>
    <t>en %</t>
  </si>
  <si>
    <t>Mission culture</t>
  </si>
  <si>
    <t>Programme 175 Patrimoines</t>
  </si>
  <si>
    <t>Programme 131 Création</t>
  </si>
  <si>
    <t>Mission médias, livres et industries culturelles</t>
  </si>
  <si>
    <t>Programme 334 Livre et industries culturelles</t>
  </si>
  <si>
    <t>Total</t>
  </si>
  <si>
    <t>Millions d’euros</t>
  </si>
  <si>
    <t>Intérieur</t>
  </si>
  <si>
    <t>Justice</t>
  </si>
  <si>
    <t>Outre-mer</t>
  </si>
  <si>
    <t>Services du Premier Ministre</t>
  </si>
  <si>
    <t>en millions d’euros</t>
  </si>
  <si>
    <t>Avances à l’audiovisuel public (France Télévisions essentiellement)</t>
  </si>
  <si>
    <t>Livre et industries culturelles</t>
  </si>
  <si>
    <t>Presse</t>
  </si>
  <si>
    <t>Total domaine de la culture et de la communication</t>
  </si>
  <si>
    <t>Recettes fiscales affectées à des personnes morales autres que l'État</t>
  </si>
  <si>
    <t>Centre national du cinéma et de l’image animée (CNC)</t>
  </si>
  <si>
    <t>Taxe sur les services de télévision</t>
  </si>
  <si>
    <t>Taxe sur les entrées en salles de cinéma (TSA)</t>
  </si>
  <si>
    <t>Cotisation des entreprises cinématographiques</t>
  </si>
  <si>
    <t>Taxe et prélèvements spéciaux au titre des films pornographiques ou d'incitation à la violence</t>
  </si>
  <si>
    <t>Association pour le soutien du théâtre privé (ASTP)</t>
  </si>
  <si>
    <t>Taxe sur les spectacles au profit de l'ASTP (association pour le soutien du théâtre privé)</t>
  </si>
  <si>
    <t>Régions</t>
  </si>
  <si>
    <t>en % du total des dépenses culturelles</t>
  </si>
  <si>
    <t>Communes</t>
  </si>
  <si>
    <t>Intercommunalités</t>
  </si>
  <si>
    <t>Ensemble des collectivités</t>
  </si>
  <si>
    <t>Conservation et diffusion des patrimoines</t>
  </si>
  <si>
    <t>Bibliothèques et médiathèques</t>
  </si>
  <si>
    <t>n.d.</t>
  </si>
  <si>
    <t>Musées</t>
  </si>
  <si>
    <t>Archives</t>
  </si>
  <si>
    <t>Entretien du patrimoine culturel</t>
  </si>
  <si>
    <t>Expression artistique et activités culturelles</t>
  </si>
  <si>
    <t>Expression lyrique et chorégraphique</t>
  </si>
  <si>
    <t>Théâtres</t>
  </si>
  <si>
    <t>Cinémas et autres salles de spectacles</t>
  </si>
  <si>
    <t>Arts plastiques et autres activités artistiques</t>
  </si>
  <si>
    <t>Action culturelle</t>
  </si>
  <si>
    <t>n.d. Données non-disponibles (les nomenclatures comptables des départements et régions sont moins détaillées que celles du bloc communal).</t>
  </si>
  <si>
    <t>liés à l'existence de transferts entre les collectivités au titre de la culture (une subvention culturelle accordée à une collectivité par une autre</t>
  </si>
  <si>
    <t>Télévision</t>
  </si>
  <si>
    <t>Radio</t>
  </si>
  <si>
    <t>Cinéma</t>
  </si>
  <si>
    <t>Autres</t>
  </si>
  <si>
    <t>Enseignement supérieur, Recherche et Innovation</t>
  </si>
  <si>
    <t>Europe et Affaires étrangères</t>
  </si>
  <si>
    <t>Armées</t>
  </si>
  <si>
    <t>Crédits du budget général et budgets annexes des autres ministères (LFI)**</t>
  </si>
  <si>
    <t>* hors redevances et taxes fiscales affectées au financement de la culture et de la communication et hors dépenses fiscales en matière de culture et de communication</t>
  </si>
  <si>
    <t>Note 1. Données France entière</t>
  </si>
  <si>
    <t>Ensemble</t>
  </si>
  <si>
    <t>dont fonctionnement</t>
  </si>
  <si>
    <t>dont investissement</t>
  </si>
  <si>
    <t>Internet</t>
  </si>
  <si>
    <t>Non compris : publicité extérieure, annuaires, courrier publicitaire et imprimés sans adresse.</t>
  </si>
  <si>
    <t>Patrimoines</t>
  </si>
  <si>
    <t>Transmission des savoirs et démocratisation de la culture</t>
  </si>
  <si>
    <t>Loi de finances initiale (LFI)</t>
  </si>
  <si>
    <t xml:space="preserve">     France Télévisions</t>
  </si>
  <si>
    <t xml:space="preserve">     ARTE-France</t>
  </si>
  <si>
    <t xml:space="preserve">     France Médias Monde</t>
  </si>
  <si>
    <t xml:space="preserve">     Institut national de l'audiovisuel</t>
  </si>
  <si>
    <t xml:space="preserve">     TV5 Monde</t>
  </si>
  <si>
    <t xml:space="preserve">     Radio France</t>
  </si>
  <si>
    <t>Crédits exécutés</t>
  </si>
  <si>
    <t>Millions d'euros</t>
  </si>
  <si>
    <t>Millions d'euros et %</t>
  </si>
  <si>
    <t>Part du ministère de la Culture dans le budget général de l'Etat uniquement</t>
  </si>
  <si>
    <t>Programme 180 Presse et médias</t>
  </si>
  <si>
    <t>Lois de finances initales LFI</t>
  </si>
  <si>
    <t>Pour mémoire : ministère de la Culture</t>
  </si>
  <si>
    <t>Total budget général de l'Etat  (montant brut, hors fonds de concours)</t>
  </si>
  <si>
    <t>Ensemble des ministères (yc min. de la Culture)</t>
  </si>
  <si>
    <t>Total (hors min. de la Culture)</t>
  </si>
  <si>
    <t>207 **</t>
  </si>
  <si>
    <t>0 *</t>
  </si>
  <si>
    <t>406 *</t>
  </si>
  <si>
    <t>Création ***</t>
  </si>
  <si>
    <t>0 **</t>
  </si>
  <si>
    <t>Evolution annuelle du budget du ministère de la Culture (total)</t>
  </si>
  <si>
    <t>dont :</t>
  </si>
  <si>
    <t>Musée du Louvre</t>
  </si>
  <si>
    <t>Universcience</t>
  </si>
  <si>
    <t>Cité de la musique - Philharmonie de Paris</t>
  </si>
  <si>
    <t xml:space="preserve">Conservatoire national supérieur de musique et de danse de Paris </t>
  </si>
  <si>
    <t xml:space="preserve">Conservatoire national supérieur de musique et de danse de Lyon </t>
  </si>
  <si>
    <t>Centre national de la danse</t>
  </si>
  <si>
    <t>Champ : France métropolitaine et Dom.</t>
  </si>
  <si>
    <t>En %</t>
  </si>
  <si>
    <t>Cité de l'architecture et du patrimoine</t>
  </si>
  <si>
    <t>Etablissement public du musée et du domaine national de Versailles</t>
  </si>
  <si>
    <t>Musée d'Orsay et musée de l'Orangerie</t>
  </si>
  <si>
    <t>Opéra national de Paris</t>
  </si>
  <si>
    <t>Comédie-Française</t>
  </si>
  <si>
    <t>Centre national des arts plastiques</t>
  </si>
  <si>
    <t>Etablissement public du parc et de la grande halle de la Villette</t>
  </si>
  <si>
    <t>Opéra comique</t>
  </si>
  <si>
    <t>Théâtre national de la Colline</t>
  </si>
  <si>
    <t>Théâtre national de l'Odéon</t>
  </si>
  <si>
    <t>Théâtre national de Strasbourg</t>
  </si>
  <si>
    <t>Programme 334 - Livre et industries culturelles</t>
  </si>
  <si>
    <t>Note 2. Les dépenses des différents niveaux de collectivités ne doivent pas être additionnées, à cause de la présence de doubles-comptes</t>
  </si>
  <si>
    <t>collectivité est comptabilisée au titre des dépenses culturelles des deux collectivités concernées, faute de pouvoir soustraire des dépenses de la collectivité bénéficiaire la subvention qu'elle a reçue).</t>
  </si>
  <si>
    <t>Programme 361 Transmission des savoirs et démocratisation de la culture (ex-224)*</t>
  </si>
  <si>
    <t>-</t>
  </si>
  <si>
    <t>Programme 224 Soutien aux politiques du ministère de la culture (ex-224)**</t>
  </si>
  <si>
    <t>Mission recherche et enseignement supérieur****</t>
  </si>
  <si>
    <t>Programme 186 Recherche culturelle et culture scientifique****</t>
  </si>
  <si>
    <t>**** Ce programme a disparu en 2021.</t>
  </si>
  <si>
    <t>LFI 2020</t>
  </si>
  <si>
    <t>EPCCSL - Établissement public Cité de la céramique - Sèvres et Limoges</t>
  </si>
  <si>
    <t>Musée des arts décoratifs</t>
  </si>
  <si>
    <t>Établissement public du château de Fontainebleau</t>
  </si>
  <si>
    <t>INP - Institut national du patrimoine</t>
  </si>
  <si>
    <t>AFR - Académie de France à Rome</t>
  </si>
  <si>
    <t>Musée Guimet</t>
  </si>
  <si>
    <t>Musée Picasso</t>
  </si>
  <si>
    <t>Musée Henner-Moreau</t>
  </si>
  <si>
    <t>BPI - Bibliothèque publique d'information</t>
  </si>
  <si>
    <t>CNM - Centre national de la musique</t>
  </si>
  <si>
    <t>CNSAD - Conservatoire national supérieur d'art dramatique</t>
  </si>
  <si>
    <t>Ecole du Louvre</t>
  </si>
  <si>
    <t>Crédits de paiement</t>
  </si>
  <si>
    <t>* Les montants correspondent aux subventions pour charge de service public et dotations en fonds propres inscrites au budget de l'Etat ; une partie des agents oeuvrant au sein de ces établissements sont également rémunérés sur le (ou les) budget(s) du (ou des) ministère(s) et non sur ceux de ces établissements : ces crédits ne sont pas intégrés aux montants indiqués.</t>
  </si>
  <si>
    <t>Programme 224 - Soutien aux politiques du ministère de la culture</t>
  </si>
  <si>
    <t>Note : les montants ne correspondent pas aux budgets totaux des établissements, qui disposent d'autres recettes que celles en provenance du ministère de la Culture ou des autres ministères.</t>
  </si>
  <si>
    <t>Programmes** et établissements</t>
  </si>
  <si>
    <t>exécution</t>
  </si>
  <si>
    <t>prévision</t>
  </si>
  <si>
    <t>Centre National de la Cinématographie (CNC)*</t>
  </si>
  <si>
    <t>*** L'évolution notable du chiffrage des dépenses fiscales rattachées au programme Création s'explique par la prise en compte des mesures 730230 et 730231 : taux de 10% applicable aux foires, salons, expositions autorisés, jeux et manèges forains et visite de parcs à décors animés et taux de 5,5% applicable aux théâtres, cirques, concerts, spectacles de variété, sur les droits d’entrée dans les salles de cinéma et des parcs zoologiques. Les montants estimés des dépenses fiscales liées à ces deux mesures s’élèvent à, respectivement, 285 M€ et 490 M€ en 2021. Ces chiffrages ont été rétrospectivement estimés pour 2020 et 2019</t>
  </si>
  <si>
    <t>Presse et médias****</t>
  </si>
  <si>
    <t>485****</t>
  </si>
  <si>
    <t>** Les établissements peuvent bénéficier de crédits relevant de plusieurs programmes. Les établissements sont ici uniquement rattachés au programme "principal" (en termes de montants de crédits)</t>
  </si>
  <si>
    <t>* y compris à partir de 2019 les concours financiers aux collecitivtés territoriales et à leurs groupements qui ne relèvent plus du Ministère de l’Intérieur.</t>
  </si>
  <si>
    <t>** Les dépenses fiscales en faveur du patrimoine ont fait l'objet de nouveaux chiffrages pour les mesures n°130302 (imputation du déficit foncier sur le revenu global pour les immeubles classés ou inscrits au titre des monuments historiques ou labellisés Fondation du Patrimoine : +20 M€) et n°150403 (exonération de taxe sur la vente aux Musées de France, aux archives et bibliothèques de l'Etat ou des collectivités territoriales [ou autre personne publique], d'antiquités, d'objets d'art ou de collection ou de bijoux : +5 M€)</t>
  </si>
  <si>
    <t>en millions d'euros</t>
  </si>
  <si>
    <t>**Le programme 224 nouvellement intitulé « Soutien aux politiques culturelles » depuis la loi de finances 2021 est dédié aux fonctions supports et à l’action culturelle internationale du ministère de la Culture</t>
  </si>
  <si>
    <t>*Le Programme 361 « Transmission des savoirs et démocratisation de la culture » regroupe à partir de 2021 l’ensemble des crédits liés à l’action culturelle, au soutien à la langue française et aux langues de France ainsi qu’aux politiques d’enseignement supérieur et de recherche.</t>
  </si>
  <si>
    <t>Note : crédits exécutés et lois de finances initiales et projet de loi.</t>
  </si>
  <si>
    <t>Crédits
exécutés</t>
  </si>
  <si>
    <t>LFI</t>
  </si>
  <si>
    <t>Crédits
éxécutés</t>
  </si>
  <si>
    <t>euros courants</t>
  </si>
  <si>
    <t>LFI 2021</t>
  </si>
  <si>
    <t>Théâtre national de la Danse - Chaillot</t>
  </si>
  <si>
    <t>(c) Le soutien aux entreprises culturelles s’est également traduit, durant la crise sanitaire de 2020, par un renforcement des moyens d’intervention de l’Institut pour le financement du cinéma et des industries culturelles (IFCIC) à hauteur de 85 M€, grâce à des crédits obtenus en loi de finances rectificatives du 30 juillet 2020, mobilisés pour la consolidation des fonds d’intervention de l’établissement en matière de prêts bancaires aux acteurs des industries culturelles.</t>
  </si>
  <si>
    <t>Mission Relance</t>
  </si>
  <si>
    <t>(a) Création de la Mission éducation artistique et culturelle le 1 er octobre 2020  ; de plus, en 2020, 16 472 heures supplémentaires ont été déployées en académies auprès d’enseignants pour leur permettre de conduire des actions spécifiques en EAC telle que le Prix Goncourt des lycéens par exemple.</t>
  </si>
  <si>
    <t>Exécution / LFI</t>
  </si>
  <si>
    <t>(a) Le programme 180 a bénéficié d’un abondement de sa dotation par la loi de finances rectificative du 30 juillet 2020 et les crédits exécutés pour la gestion 2020 (411,40 M€ en CP) sont en augmentation de 47 % par rapport aux crédits votés de la LFI 2020 (280,4 M€ en CP).</t>
  </si>
  <si>
    <t xml:space="preserve">(b) Le CNM a bénéficié de moyens exceptionnels à hauteur de 152 M€, attribués à l’occasion des différentes lois de finances rectificatives votées en 2020 ; </t>
  </si>
  <si>
    <t>%</t>
  </si>
  <si>
    <t>Part dans le budget de l'Etat (hors plan de relance)</t>
  </si>
  <si>
    <t>Part dans le budget de l'Etat (yc plan de relance)</t>
  </si>
  <si>
    <t>Aviation civile (budget annexe)</t>
  </si>
  <si>
    <t>Source : ministère de l'économie, 2021</t>
  </si>
  <si>
    <t>Bénéficiaires :</t>
  </si>
  <si>
    <t>* Le taux de la taxe sur la diffusion en vidéo physique et en ligne de contenus audiovisuels (TSV) fixé à 2 % depuis la création de la taxe en 1993 a été porté à 5,15 % en 2020. Cette réforme accroît mécaniquement le produit de la taxe.</t>
  </si>
  <si>
    <t>** Dans le cadre de la démarche gouvernementale de suppression des taxes à faible rendement, ces taxes ont été supprimées au 1er janvier 2019. À cette même date, les ressources du CNL ont fait l’objet d’une budgétisation sur le programme 334 « Livre et industries culturelles » et sont versées par le biais d’une subvention pour charges de service public.</t>
  </si>
  <si>
    <t>*** Le CNV est remplacé, au 1er janvier 2020, par le Centre national de la musique (CNM).</t>
  </si>
  <si>
    <t>Taxes sur l'édition vidéo (physique) et la vidéo à la demande (diffusion en ligne de contenus audiovisuels)*</t>
  </si>
  <si>
    <t>Centre national du livre (CNL) **</t>
  </si>
  <si>
    <t>Taxe sur les appareils de reproduction ou d'impression **</t>
  </si>
  <si>
    <t>Taxe sur l'édition des ouvrages de librairie **</t>
  </si>
  <si>
    <t>Centre national de la chanson, des variétés et du jazz (CNV) ***</t>
  </si>
  <si>
    <t>Taxes sur les spectacles de variétés ***</t>
  </si>
  <si>
    <t>Centre national de la musique (CNM) ***</t>
  </si>
  <si>
    <t>nd</t>
  </si>
  <si>
    <t>(a) La redevance audiovisuelle a été suprimée en 2022, le compte de concours financiers est désormais alimenté par une fraction du produit de la TVA</t>
  </si>
  <si>
    <t xml:space="preserve">Avances à l'audiovisuel public (a) </t>
  </si>
  <si>
    <t>Compte de concours financiers</t>
  </si>
  <si>
    <t>PLF</t>
  </si>
  <si>
    <t>hors Plan d'urgence face à la crise sanitaire et Plan de relance</t>
  </si>
  <si>
    <r>
      <t xml:space="preserve">b) Le CNM s’est substitué au Centre national de la chanson, des variétés et du jazz (CNV), et bénéficie à ce titre du produit de la taxe sur les spectacles de variétés prévue à l'article 76 de la loi de finances rectificative pour 2003 (n° 2003-1312 du 30 décembre 2003) perçue au titre des spectacles de variétés, précédemment collectée par le CNV.
En raison de la crise sanitaire et de la fermeture des lieux de spectacles en mars 2020, le parlement a voté l’exonération du paiement de la taxe sur l’année 2020 à compter du 17 mars 2020. Cette exonération a été prolongée en 2021 jusqu’au 30 juin.
</t>
    </r>
    <r>
      <rPr>
        <b/>
        <sz val="8"/>
        <rFont val="Arial"/>
        <family val="2"/>
      </rPr>
      <t>Les ressources provenant de la perception de la taxe fiscale, en constante progression jusqu’en 2019, ont subi un coup d’arrêt en 2020 en raison de la crise sanitaire et de l’interruption d’activité dans les lieux de spectacle qu’elle a occasionnée. Alors que ces recettes avaient approché 36 M€ en 2019, elles sont tombées à 11 M€ en 2020, et restent à un niveau très limité en 2021 en raison d’une reprise d’activité très ralentie. Le montant exact pour 2022 n'est pas encore déterminé et la prévision pour 2023 redevient plus optimiste.</t>
    </r>
  </si>
  <si>
    <t>Taux d'inflation générale</t>
  </si>
  <si>
    <t>Action et Comptes publics (inclus au sein du ministère de l'Economie et des finances en 2021)</t>
  </si>
  <si>
    <t>Académie de France à Rome</t>
  </si>
  <si>
    <t>www.villamedici.it</t>
  </si>
  <si>
    <t>Bibliothèque nationale de France (BNF)</t>
  </si>
  <si>
    <t>www.bnf.fr</t>
  </si>
  <si>
    <t>Bibliothèque publique d'information (BPI)</t>
  </si>
  <si>
    <t>75004 Paris</t>
  </si>
  <si>
    <t>www.bpi.fr</t>
  </si>
  <si>
    <t>Centre des monuments nationaux (CMN)</t>
  </si>
  <si>
    <t>Hôtel de Sully </t>
  </si>
  <si>
    <t>62, rue Saint-Antoine </t>
  </si>
  <si>
    <t>75186 Paris cedex 04 </t>
  </si>
  <si>
    <t>www.monuments-nationaux.fr</t>
  </si>
  <si>
    <t>Centre national d'art et de culture Georges-Pompidou</t>
  </si>
  <si>
    <t>Place Georges Pompidou</t>
  </si>
  <si>
    <t>www.centrepompidou.fr</t>
  </si>
  <si>
    <t>Centre national des arts plastiques (CNAP)</t>
  </si>
  <si>
    <t>Tour Atlantique 1er étage</t>
  </si>
  <si>
    <t>1, place de la Pyramide</t>
  </si>
  <si>
    <t>92911 Paris La Défense</t>
  </si>
  <si>
    <t>www.cnap.fr</t>
  </si>
  <si>
    <t>Centre national du cinéma et de l'image animée (CNC)</t>
  </si>
  <si>
    <t>12, rue de Lübeck</t>
  </si>
  <si>
    <t>www.cnc.fr</t>
  </si>
  <si>
    <t>Centre National du Livre (CNL)</t>
  </si>
  <si>
    <t>Hôtel d’Avejan,</t>
  </si>
  <si>
    <t>53, rue de Verneuil,</t>
  </si>
  <si>
    <t>www.centrenationaldulivre.fr</t>
  </si>
  <si>
    <t>Château de Fontainebleau</t>
  </si>
  <si>
    <t>77300 Fontainebleau</t>
  </si>
  <si>
    <t>www.musee-chateau-fontainebleau.fr</t>
  </si>
  <si>
    <t>Château, Musée et domaine national de Versailles</t>
  </si>
  <si>
    <t>Place d'Armes</t>
  </si>
  <si>
    <t>78000 Versailles</t>
  </si>
  <si>
    <t>www.chateauversailles.fr</t>
  </si>
  <si>
    <t>Conservatoire national supérieur d'art dramatique (CNSAD)</t>
  </si>
  <si>
    <t>75009 Paris</t>
  </si>
  <si>
    <t>www.cnsad.fr</t>
  </si>
  <si>
    <t>Conservatoire national supérieur de musique et de danse de Paris</t>
  </si>
  <si>
    <t>75019 Paris</t>
  </si>
  <si>
    <t>www.cnsmdp.fr</t>
  </si>
  <si>
    <t>Conservatoire national supérieur de musique et de danse de Lyon</t>
  </si>
  <si>
    <t>www.cnsmd-lyon.fr</t>
  </si>
  <si>
    <t>École du Louvre</t>
  </si>
  <si>
    <t>Palais du Louvre. Porte Jaujard.</t>
  </si>
  <si>
    <t>Place du Carrousel</t>
  </si>
  <si>
    <t>www.ecoledulouvre.fr</t>
  </si>
  <si>
    <t>École nationale supérieure d'art de Cergy</t>
  </si>
  <si>
    <t>2, rue des Italiens</t>
  </si>
  <si>
    <t>95000 Cergy</t>
  </si>
  <si>
    <t>www.ensapc.fr</t>
  </si>
  <si>
    <t>École nationale supérieure de la photographie</t>
  </si>
  <si>
    <t>13200 Arles</t>
  </si>
  <si>
    <t>www.ensp-arles.fr/</t>
  </si>
  <si>
    <t>École nationale supérieure des arts décoratifs (ENSAD)</t>
  </si>
  <si>
    <t>31, rue d'Ulm</t>
  </si>
  <si>
    <t>www.ensad.fr</t>
  </si>
  <si>
    <t>École nationale supérieure des Beaux-Arts (ENSBA)</t>
  </si>
  <si>
    <t>14, rue Bonaparte</t>
  </si>
  <si>
    <t>75006 Paris</t>
  </si>
  <si>
    <t>www.ensba.fr</t>
  </si>
  <si>
    <t>Établissement public chargé de la conservation et la restauration de la cathédrale Notre-Dame de Paris</t>
  </si>
  <si>
    <t>75007 Paris</t>
  </si>
  <si>
    <t>www.rebatirnotredamedeparis.fr/</t>
  </si>
  <si>
    <t>Établissement public du Palais de la porte Dorée</t>
  </si>
  <si>
    <t>293, avenue Daumesnil</t>
  </si>
  <si>
    <t>75012 Paris</t>
  </si>
  <si>
    <t>www.palais-portedoree.fr</t>
  </si>
  <si>
    <t>Établissement public Cité de la céramique - Sèvres et Limoges</t>
  </si>
  <si>
    <t>Sèvres - Cité de la céramique2 Place de la Manufacture92310 SèvresTél : 01 46 29 22 00www.sevresciteceramique.fr</t>
  </si>
  <si>
    <t>Limoges - Cité de la céramique8bis, place Winston Churchill87000 LimogesTél : 05 55 33 08 50www.musee-adriendubouche.fr</t>
  </si>
  <si>
    <t>Établissement public Mobilier national et manufactures nationales des Gobelins, de Beauvais et de la Savonnerie</t>
  </si>
  <si>
    <t>Manufacture nationale des Gobelins</t>
  </si>
  <si>
    <t>75013 Paris</t>
  </si>
  <si>
    <t>Galerie nationale de la tapisserie à Beauvais</t>
  </si>
  <si>
    <t>Manufacture nationale de la Savonnerie</t>
  </si>
  <si>
    <t>Impasse des liciers</t>
  </si>
  <si>
    <t>Atelier conservatoire de dentelle</t>
  </si>
  <si>
    <t>Ilot Charles Aveline</t>
  </si>
  <si>
    <t>www.mobiliernational.culture.gouv.fr</t>
  </si>
  <si>
    <t>Établissement public du musée d'Orsay et du musée de l'Orangerie</t>
  </si>
  <si>
    <t>Musée d'Orsay62, rue de Lille75343 Paris Cedex 07Tél : 01 40 49 48 14www.musee-orsay.fr</t>
  </si>
  <si>
    <t>Musée de l’OrangerieJardin des TuileriesPlace de la Concorde75001 ParisTél : 01 44 77 80 07www.musee-orangerie.fr</t>
  </si>
  <si>
    <t>Musée national des arts asiatiques - Guimet</t>
  </si>
  <si>
    <t>6, place d’Iéna</t>
  </si>
  <si>
    <t>75116 Paris</t>
  </si>
  <si>
    <t>www.guimet.fr</t>
  </si>
  <si>
    <r>
      <t>Musée des civilisations de l'Europe et de la Méditerranée (MuCEM</t>
    </r>
    <r>
      <rPr>
        <sz val="10"/>
        <rFont val="Arial"/>
        <family val="2"/>
      </rPr>
      <t>)</t>
    </r>
  </si>
  <si>
    <t>7 Promenade Robert Laffont</t>
  </si>
  <si>
    <t>www.mucem.org</t>
  </si>
  <si>
    <t>75058 Paris</t>
  </si>
  <si>
    <t>www.louvre.fr</t>
  </si>
  <si>
    <t>Musée national Picasso - Paris</t>
  </si>
  <si>
    <t>5, rue de Thorigny</t>
  </si>
  <si>
    <t>75003 PARIS</t>
  </si>
  <si>
    <t>www.musee-picasso.fr</t>
  </si>
  <si>
    <t>Musée du Quai Branly - Jacques Chirac</t>
  </si>
  <si>
    <t>37, quai Branly</t>
  </si>
  <si>
    <t>www.quaibranly.fr</t>
  </si>
  <si>
    <t>Institut national de recherches archéologiques préventives (INRAP)</t>
  </si>
  <si>
    <t>75014 Paris</t>
  </si>
  <si>
    <t>www.inrap.fr</t>
  </si>
  <si>
    <t>Institut national du patrimoine (INP)</t>
  </si>
  <si>
    <t>2, rue Vivienne</t>
  </si>
  <si>
    <t>75002 Paris</t>
  </si>
  <si>
    <t>www.inp.fr</t>
  </si>
  <si>
    <t>Établissement public du musée national Jean-Jacques Henner et du musée national Gustave Moreau</t>
  </si>
  <si>
    <t>Musée national Jean-Jacques Henner43, avenue de Villiers75017 ParisTél : 01 47 63 42 73www.musee-henner.fr</t>
  </si>
  <si>
    <t>Musée Gustave Moreau14, rue de La Rochefoucauld75009 ParisTél : 01 48 74 38 50www.musee-moreau.fr</t>
  </si>
  <si>
    <t>Musée Rodin</t>
  </si>
  <si>
    <t>79, rue de Varenne</t>
  </si>
  <si>
    <t>www.musee-rodin.fr</t>
  </si>
  <si>
    <t>Opérateur du patrimoine et des projets immobiliers de la Culture</t>
  </si>
  <si>
    <t>www.oppic.fr</t>
  </si>
  <si>
    <t>Écoles d'architecture</t>
  </si>
  <si>
    <t>École nationale supérieure d'architecture de Marne-La Vallée</t>
  </si>
  <si>
    <t>Champs-sur-Marne</t>
  </si>
  <si>
    <t>www.marnelavallee.archi.fr</t>
  </si>
  <si>
    <t>École nationale supérieure d'architecture de Paris-Belleville</t>
  </si>
  <si>
    <t>www.paris-belleville.archi.fr</t>
  </si>
  <si>
    <t>École nationale supérieure d'architecture de Paris-Malaquais</t>
  </si>
  <si>
    <t>www.paris-malaquais.archi.fr</t>
  </si>
  <si>
    <t>École nationale supérieure d'architecture de Paris-Val de Seine</t>
  </si>
  <si>
    <t>3, quai Panhard et Levassor</t>
  </si>
  <si>
    <t>www.paris-valdeseine.archi.fr</t>
  </si>
  <si>
    <t>École nationale supérieure d'architecture de Paris-La Vilette</t>
  </si>
  <si>
    <t>www.paris-lavillette.archi.fr</t>
  </si>
  <si>
    <t>École nationale supérieure d'architecture de Versailles</t>
  </si>
  <si>
    <t>5, avenue de Sceaux</t>
  </si>
  <si>
    <t>78006 Versailles Cedex</t>
  </si>
  <si>
    <t>www.versailles.archi.fr</t>
  </si>
  <si>
    <t>École nationale supérieure d'architecture et de paysage de Bordeaux</t>
  </si>
  <si>
    <t>www.bordeaux.archi.fr</t>
  </si>
  <si>
    <t>École nationale supérieure d'architecture de Bretagne</t>
  </si>
  <si>
    <t>www.rennes.archi.fr</t>
  </si>
  <si>
    <t>École nationale supérieure d'architecture de Clermont-Ferrand</t>
  </si>
  <si>
    <t>www.clermont-fd.archi.fr</t>
  </si>
  <si>
    <t>École nationale supérieure d'architecture de Grenoble</t>
  </si>
  <si>
    <t>60, avenue de Constantine</t>
  </si>
  <si>
    <t>www.grenoble.archi.fr</t>
  </si>
  <si>
    <t>École nationale supérieure d'architecture de Montpellier- Languedoc- Roussillon</t>
  </si>
  <si>
    <t>www.montpellier.archi.fr</t>
  </si>
  <si>
    <t>École nationale supérieure d'architecture et de paysage de Lille</t>
  </si>
  <si>
    <t>www.lille.archi.fr</t>
  </si>
  <si>
    <t>École nationale supérieure d'architecture de Lyon</t>
  </si>
  <si>
    <t>69512 Vaulx-en-Velin cedex</t>
  </si>
  <si>
    <t>www.lyon.archi.fr</t>
  </si>
  <si>
    <t>École nationale supérieure d'architecture de Marseille -Luminy</t>
  </si>
  <si>
    <t>www.marseille.archi.fr</t>
  </si>
  <si>
    <t>École nationale supérieure d'architecture de Nancy</t>
  </si>
  <si>
    <t>2, rue Bastien-Lepage - Parvis Vacchini</t>
  </si>
  <si>
    <t>www.nancy.archi.fr</t>
  </si>
  <si>
    <t>École nationale supérieure d'architecture de Nantes</t>
  </si>
  <si>
    <t>www.nantes.archi.fr</t>
  </si>
  <si>
    <t>École nationale supérieure d'architecture de Normandie</t>
  </si>
  <si>
    <t>76160 Darnétal</t>
  </si>
  <si>
    <t>www.rouen.archi.fr</t>
  </si>
  <si>
    <t>École nationale supérieure d'architecture de Saint-Étienne</t>
  </si>
  <si>
    <t>1, rue Buisson</t>
  </si>
  <si>
    <t>www.st-etienne.archi.fr</t>
  </si>
  <si>
    <t xml:space="preserve">École nationale supérieure d'architecture de Strasbourg </t>
  </si>
  <si>
    <t>6-8 boulevard du Président Wilson</t>
  </si>
  <si>
    <t>67068 Strasbourg Cedex</t>
  </si>
  <si>
    <t>www.strasbourg.archi.fr</t>
  </si>
  <si>
    <t>École nationale supérieure d'architecture de Toulouse</t>
  </si>
  <si>
    <t>www.toulouse.archi.fr</t>
  </si>
  <si>
    <t>Écoles nationales supérieures d'art en région</t>
  </si>
  <si>
    <t>École nationale supérieure d'art de Bourges</t>
  </si>
  <si>
    <t>7, rue Edouard-Branly</t>
  </si>
  <si>
    <t>www.ensa-bourges.fr</t>
  </si>
  <si>
    <t>École nationale supérieure d'art de Dijon</t>
  </si>
  <si>
    <t>3, rue Michelet</t>
  </si>
  <si>
    <t>www.ensa-dijon.fr</t>
  </si>
  <si>
    <t>École nationale supérieure d'art de Limoges - Aubusson</t>
  </si>
  <si>
    <t>19, avenue Martin Luther King</t>
  </si>
  <si>
    <t>www.ensa-limoges.fr</t>
  </si>
  <si>
    <t>École nationale supérieure d'art et de design de Nancy</t>
  </si>
  <si>
    <t>www.ensa-nancy.fr</t>
  </si>
  <si>
    <t xml:space="preserve">Villa Arson </t>
  </si>
  <si>
    <t>20, avenue Stéphen Liégeard</t>
  </si>
  <si>
    <t>www.villa-arson.fr</t>
  </si>
  <si>
    <t>Établissement public à caractère scientifique culturel et professionnel</t>
  </si>
  <si>
    <r>
      <t>Institut national d'histoire de l'art (INHA</t>
    </r>
    <r>
      <rPr>
        <sz val="10"/>
        <rFont val="Arial"/>
        <family val="2"/>
      </rPr>
      <t>)</t>
    </r>
  </si>
  <si>
    <t>www.inha.fr</t>
  </si>
  <si>
    <t>Établissement public à caractère industriel et commercial</t>
  </si>
  <si>
    <t>Centre national de la musique (CNM)</t>
  </si>
  <si>
    <t>75008 PARIS</t>
  </si>
  <si>
    <t>www.cnv.fr</t>
  </si>
  <si>
    <t>1, rue Victor-Hugo</t>
  </si>
  <si>
    <t>93507 Pantin Cedex</t>
  </si>
  <si>
    <t>www.cnd.fr</t>
  </si>
  <si>
    <t>À Lyon:</t>
  </si>
  <si>
    <t>69002 Lyon</t>
  </si>
  <si>
    <t>45, avenue du Président Wilson</t>
  </si>
  <si>
    <t>www.citechaillot.fr</t>
  </si>
  <si>
    <t>Cité de la musique- Philharmonie de Paris</t>
  </si>
  <si>
    <t>221, avenue Jean-Jaurès</t>
  </si>
  <si>
    <t>www.citedelamusique.fr</t>
  </si>
  <si>
    <t>Comédie française</t>
  </si>
  <si>
    <t>Place Colette</t>
  </si>
  <si>
    <t>75001 Paris</t>
  </si>
  <si>
    <t>www.comedie-francaise.fr</t>
  </si>
  <si>
    <t>Domaine national de Chambord</t>
  </si>
  <si>
    <t>www.chambord.org</t>
  </si>
  <si>
    <t>École nationale supérieure de création industrielle (ENSCI)</t>
  </si>
  <si>
    <t>75011 Paris</t>
  </si>
  <si>
    <t>www.ensci.com</t>
  </si>
  <si>
    <t>École nationale supérieure des métiers de l'image et du son (FEMIS)</t>
  </si>
  <si>
    <t>6, rue Francoeur</t>
  </si>
  <si>
    <t>75018 Paris</t>
  </si>
  <si>
    <t>www.femis.fr</t>
  </si>
  <si>
    <t>Établissement public du Mont-Saint-Michel</t>
  </si>
  <si>
    <t>16, La Caserne Ardevon</t>
  </si>
  <si>
    <t>https://epic-montsaintmichel.fr/</t>
  </si>
  <si>
    <t>Institut national de l'audiovisuel (INA)</t>
  </si>
  <si>
    <t>94366 Bry-sur-Marne Cedex</t>
  </si>
  <si>
    <t>www.institut-national-audiovisuel.fr</t>
  </si>
  <si>
    <t>Palais GarnierPlace de l'Opéra75009 Paris</t>
  </si>
  <si>
    <t>Opéra BastillePlace de la Bastille75012 Paris</t>
  </si>
  <si>
    <t>www.operadeparis.fr</t>
  </si>
  <si>
    <t>Palais de la découverte et Cité des sciences et de l'industrie</t>
  </si>
  <si>
    <t>Avenue Franklin Delano Roosevelt</t>
  </si>
  <si>
    <t>75008 Paris</t>
  </si>
  <si>
    <t>www.palais-decouverte.fr</t>
  </si>
  <si>
    <t>Parc et grande halle de La Villette</t>
  </si>
  <si>
    <t>211, avenue Jean Jaurès</t>
  </si>
  <si>
    <t>www.villette.com</t>
  </si>
  <si>
    <t>Réunion des musées nationaux et du Grand palais des Champs-Elysées</t>
  </si>
  <si>
    <t>Grand Palais3, avenue du Général Eisenhower75008 ParisTél : 01 44 13 17 17www.grandpalais.fr</t>
  </si>
  <si>
    <t>Rmn-Grand Palais254-256 rue de Bercy75012 ParisTél : 01 40 13 48 00www.rmngp.fr</t>
  </si>
  <si>
    <t>Théâtre national de Chaillot</t>
  </si>
  <si>
    <t>www.theatre-chaillot.fr</t>
  </si>
  <si>
    <t>15, rue Malte-Brun</t>
  </si>
  <si>
    <t>75020 Paris</t>
  </si>
  <si>
    <t>www.colline.fr</t>
  </si>
  <si>
    <t>Place de l'Odéon</t>
  </si>
  <si>
    <t>www.theatre-odeon.fr</t>
  </si>
  <si>
    <t>Théâtre national de l'Opéra Comique </t>
  </si>
  <si>
    <t>Place Boieldieu 75002 Paris </t>
  </si>
  <si>
    <t>Tél. : 01 70 23 01 31 </t>
  </si>
  <si>
    <t>www.opera-comique.com</t>
  </si>
  <si>
    <t>67000 Strasbourg</t>
  </si>
  <si>
    <t>www.tns.fr</t>
  </si>
  <si>
    <t>Villa Medicis viale Trinita dei Monti 2</t>
  </si>
  <si>
    <t>188 Rome</t>
  </si>
  <si>
    <t>Tél : +39 06 67612</t>
  </si>
  <si>
    <t>20 rue Beaubourg, dans le Centre Pompidou</t>
  </si>
  <si>
    <t>Tél : 01 44 78 12 76</t>
  </si>
  <si>
    <t>Tél. 01 44 61 20 01</t>
  </si>
  <si>
    <t>75191 Paris cedex 05</t>
  </si>
  <si>
    <t>Tél : 01 44 78 12 34</t>
  </si>
  <si>
    <t>Tél : 01 46 93 99 51</t>
  </si>
  <si>
    <t>75784 Paris cedex 17</t>
  </si>
  <si>
    <t>Tél:. 01 44 34 34 41</t>
  </si>
  <si>
    <t>75343 Paris Cedex 08</t>
  </si>
  <si>
    <t>Tél. : 01 49 54 68 69</t>
  </si>
  <si>
    <t>Tél : 01 60 71 50 71</t>
  </si>
  <si>
    <t>Tél : 01.30.83.78.01</t>
  </si>
  <si>
    <t>3 bis, rue du Conservatoire</t>
  </si>
  <si>
    <t>Tél : 01 42 46 12 92</t>
  </si>
  <si>
    <t>210 avenue Jean-Jaurès</t>
  </si>
  <si>
    <t>Tél : 01 40 40 45 46</t>
  </si>
  <si>
    <t>4 quai Chauveau</t>
  </si>
  <si>
    <t>C. P. 121</t>
  </si>
  <si>
    <t>F- 69266 LYON CEDEX 10</t>
  </si>
  <si>
    <t>Tél : 04 72 19 26 27</t>
  </si>
  <si>
    <t>75038 Paris cedex 02</t>
  </si>
  <si>
    <t>Tél : 01.55.35.18.01</t>
  </si>
  <si>
    <t>Tél : 01 30 30 54 45</t>
  </si>
  <si>
    <t>31 avenue Victor Hugo</t>
  </si>
  <si>
    <t>Tél : 04 90 99 33 34</t>
  </si>
  <si>
    <t>75240 Paris Cedex 06</t>
  </si>
  <si>
    <t>Tél : 01 42 34 97 01</t>
  </si>
  <si>
    <t>Tél. : 01 47 03 50 01</t>
  </si>
  <si>
    <t>3 bis Cité Martignac</t>
  </si>
  <si>
    <t>Tél : 01 53 59 58 61</t>
  </si>
  <si>
    <t>43 avenue des Gobelins</t>
  </si>
  <si>
    <t>Tél. : 01 44 08 53 50</t>
  </si>
  <si>
    <t>23 rue Saint Pierre</t>
  </si>
  <si>
    <t>60001 Beauvais</t>
  </si>
  <si>
    <t>Tél : 03 44 15 39 11</t>
  </si>
  <si>
    <t>34701 Lodève</t>
  </si>
  <si>
    <t>Tél : 04 67 96 40 41</t>
  </si>
  <si>
    <t>61001 Alençon (Orne)</t>
  </si>
  <si>
    <t>Tél. : 02 33 26 33 61</t>
  </si>
  <si>
    <t>33 rue du 86ème RI</t>
  </si>
  <si>
    <t>43001 Le Puy en Velay (Haute-Loire)</t>
  </si>
  <si>
    <t>Tél : 04 71 09 74 42</t>
  </si>
  <si>
    <t>Tél : 01 56 52 53 01</t>
  </si>
  <si>
    <t>13003 Marseille</t>
  </si>
  <si>
    <t>Tél : 04 84 35 13 14</t>
  </si>
  <si>
    <t>Tél : 01 40 20 53 18</t>
  </si>
  <si>
    <t>Tél: 01 85 56 00 37</t>
  </si>
  <si>
    <t>Tél : 01 56 61 70 01</t>
  </si>
  <si>
    <t>122 rue d'Alésia</t>
  </si>
  <si>
    <t>Tél : 01 40 08 80 01</t>
  </si>
  <si>
    <t>Tél : 01 44 41 16 42</t>
  </si>
  <si>
    <t>Tél : 01 44 18 61 11</t>
  </si>
  <si>
    <t>31 rue du Château des Rentiers</t>
  </si>
  <si>
    <t>Tél : 01 44 97 78 01</t>
  </si>
  <si>
    <t>13 avenue Blaise Pascal</t>
  </si>
  <si>
    <t>77447 Marne-la-Vallée cedex 3</t>
  </si>
  <si>
    <t>Tél : 01 60 95 84 01</t>
  </si>
  <si>
    <t>61 Boulevard de la Villette</t>
  </si>
  <si>
    <t>Tél : 01 53 38 50 01</t>
  </si>
  <si>
    <t>75272 Paris Cedex 07</t>
  </si>
  <si>
    <t>Tél : 01 55 04 56 51</t>
  </si>
  <si>
    <t>Tél : 01 72 69 63 01</t>
  </si>
  <si>
    <t>145 Avenue de Flandre</t>
  </si>
  <si>
    <t>Tél : 01 44 65 23 01</t>
  </si>
  <si>
    <t>BP 20675</t>
  </si>
  <si>
    <t>Tél : 01 39 07 40 01</t>
  </si>
  <si>
    <t>741 cours de la Libération</t>
  </si>
  <si>
    <t>CS 70110</t>
  </si>
  <si>
    <t>33406 Talence cedex</t>
  </si>
  <si>
    <t>Tél : 05 57 35 11 01</t>
  </si>
  <si>
    <t>45 Boulevard de Chézy</t>
  </si>
  <si>
    <t>CS 16428</t>
  </si>
  <si>
    <t>35065 Rennes Cedex</t>
  </si>
  <si>
    <t>Tél : 02 99 29 68 01</t>
  </si>
  <si>
    <t>86 rue du Docteur Bousquet</t>
  </si>
  <si>
    <t>63101 Clermont-Ferrand</t>
  </si>
  <si>
    <t>Tél : 04 73 34 71 51</t>
  </si>
  <si>
    <t>CS 12637</t>
  </si>
  <si>
    <t>38037 Grenoble cedex 2</t>
  </si>
  <si>
    <t>Tél : 04 76 69 83 01</t>
  </si>
  <si>
    <t>180 rue de l'Esperou</t>
  </si>
  <si>
    <t>34091 Montpellier</t>
  </si>
  <si>
    <t>Tél : 04 67 91 89 90</t>
  </si>
  <si>
    <t>3 rue Verte</t>
  </si>
  <si>
    <t>59651 Villeneuve d'Ascq</t>
  </si>
  <si>
    <t>Tél : 03 20 61 95 51</t>
  </si>
  <si>
    <t>4 rue Maurice Audin</t>
  </si>
  <si>
    <t>BP 171</t>
  </si>
  <si>
    <t>Tél : 04 78 79 50 51</t>
  </si>
  <si>
    <t>185 avenue de Luminy - case 924</t>
  </si>
  <si>
    <t>13289 Marseille cedex 9</t>
  </si>
  <si>
    <t>Tél : 04 91 82 71 01</t>
  </si>
  <si>
    <t>54001 Nancy</t>
  </si>
  <si>
    <t>Tél : 03 83 30 81 01</t>
  </si>
  <si>
    <t>7 quai François Mitterrand</t>
  </si>
  <si>
    <t>BP 16203</t>
  </si>
  <si>
    <t>44263 Nantes cedex 2</t>
  </si>
  <si>
    <t>Tél : 02 40 16 01 22</t>
  </si>
  <si>
    <t>28 rue Lucien Fromage</t>
  </si>
  <si>
    <t>Tél : 02 32 83 42 01</t>
  </si>
  <si>
    <t>BP 95</t>
  </si>
  <si>
    <t>42004 Saint-Étienne Cedex 1</t>
  </si>
  <si>
    <t>Tél : 04 77 42 35 43</t>
  </si>
  <si>
    <t>BP10038</t>
  </si>
  <si>
    <t>Tél : 03 88 32 25 36</t>
  </si>
  <si>
    <t>84 rue Aristide Maillol</t>
  </si>
  <si>
    <t>BP 10630</t>
  </si>
  <si>
    <t>31107 Toulouse cedex 1</t>
  </si>
  <si>
    <t>Tél : 05 62 11 50 51</t>
  </si>
  <si>
    <t>BP 298</t>
  </si>
  <si>
    <t>18007 Bourges</t>
  </si>
  <si>
    <t>Tél : 02 48 69 78 80</t>
  </si>
  <si>
    <t>BP 22567</t>
  </si>
  <si>
    <t>21026 Dijon cedex</t>
  </si>
  <si>
    <t>Tél : 03 80 30 21 28</t>
  </si>
  <si>
    <t>BP 73825</t>
  </si>
  <si>
    <t>87038 Limoges Cedex 02</t>
  </si>
  <si>
    <t>Tél : 05 55 43 14 01</t>
  </si>
  <si>
    <t>2 place Charles Cartier-Bresson</t>
  </si>
  <si>
    <t>BP 13130</t>
  </si>
  <si>
    <t>54014 Nancy Cedex</t>
  </si>
  <si>
    <t>Tél : 03 83 41 61 62</t>
  </si>
  <si>
    <t>6106 Nice Cedex 2</t>
  </si>
  <si>
    <t>Tél : 04 92 07 73 74</t>
  </si>
  <si>
    <t>3 rue Vivienne</t>
  </si>
  <si>
    <t>Tél : 01 47 03 89 01</t>
  </si>
  <si>
    <t>10 boulevard des Batignolles</t>
  </si>
  <si>
    <t>Tél : 01 56 69 11 31</t>
  </si>
  <si>
    <t>2 41 83 98 98</t>
  </si>
  <si>
    <t>41 ter, rue Vaubecour</t>
  </si>
  <si>
    <t>Tél : 04 72 56 10 71</t>
  </si>
  <si>
    <t>Tél : 01 58 51 52 01</t>
  </si>
  <si>
    <t>Tél : 01 44 84 44 85</t>
  </si>
  <si>
    <t>Tél : 01 44 58 15 16</t>
  </si>
  <si>
    <t>41251 Chambord</t>
  </si>
  <si>
    <t>Tél : 02 54 50 40 01</t>
  </si>
  <si>
    <t>49 rue St Sabin</t>
  </si>
  <si>
    <t>Tél : 01 49 23 12 13</t>
  </si>
  <si>
    <t>Tél : 01 53 41 21 01</t>
  </si>
  <si>
    <t>50171 Beauvoir</t>
  </si>
  <si>
    <t>5 avenue de l'Europe</t>
  </si>
  <si>
    <t>Tél : 01 49 83 20 01</t>
  </si>
  <si>
    <t>Tél : 08 92 89 90 91</t>
  </si>
  <si>
    <t>Tél : 01 56 43 20 21</t>
  </si>
  <si>
    <t>Tél : 01 40 03 75 76</t>
  </si>
  <si>
    <t>2 place du Trocadéro</t>
  </si>
  <si>
    <t>Tél : 01 53 65 30 01</t>
  </si>
  <si>
    <t>Tél : 01 44 62 52 53</t>
  </si>
  <si>
    <t>Tél : 01 44 85 40 01</t>
  </si>
  <si>
    <t>2 avenue de la Marseillaise</t>
  </si>
  <si>
    <t>Tél : 03 88 24 88 01</t>
  </si>
  <si>
    <t>Les établissements publics peuvent être des établissements publics à caractère administratif, comme la Bibliothèque nationale de France,
ou des établissements publics à caractère industriel et commercial, comme la Cité de l'architecture et du patrimoine.
Dans les deux cas, il s'agit de structures qui jouissent d'une certaine autonomie administrative et financière, par rapport à l'administration centrale du Ministère, pour remplir une mission d'intérêt général.</t>
  </si>
  <si>
    <t>Écoles d'architecture (20)</t>
  </si>
  <si>
    <t>Écoles nationales supérieures d'art en région (5)</t>
  </si>
  <si>
    <t>Ecoles nationales supérieures d'architecture (20 établissements)</t>
  </si>
  <si>
    <t>Les services à compétence nationale se situent à mi-chemin entre les administrations centrales et les administrations déconcentrées. En effet, il s’agit de services dont les attributions ont un caractère national – à la différence des services déconcentrés –, et dont l’exécution ne peut être déléguée à un échelon territorial. Mais ils se distinguent également des services centraux, car leurs missions ont un « caractère opérationnel » et, pour ceux placés sous l’autorité d’un ministre, ils bénéficient d’une certaine autonomie.</t>
  </si>
  <si>
    <t>Musées nationaux</t>
  </si>
  <si>
    <t>Musée des châteaux de Malmaison et de Bois-Préau</t>
  </si>
  <si>
    <t>Musée national du château de Malmaison</t>
  </si>
  <si>
    <t>Avenue du château de Malmaison</t>
  </si>
  <si>
    <t>92 500 Rueil-Malmaison</t>
  </si>
  <si>
    <t>Tél : 01 41 29 05 55</t>
  </si>
  <si>
    <t>www.chateau-malmaison.fr</t>
  </si>
  <si>
    <t>Maison Bonaparte</t>
  </si>
  <si>
    <t>Rue Saint Charles</t>
  </si>
  <si>
    <t>20000 Ajaccio</t>
  </si>
  <si>
    <t>Tél : 04 95 21 43 89</t>
  </si>
  <si>
    <t>www.musees-nationaux-malmaison.fr/musee-maisonbonaparte/</t>
  </si>
  <si>
    <t>Musées nationaux de l'île d'Aix (Donation Gourgaud)</t>
  </si>
  <si>
    <t>17 123 Île d'Aix</t>
  </si>
  <si>
    <t>Tél : 05 46 84 66 40</t>
  </si>
  <si>
    <t>www.musees-nationaux-malmaison.fr/musees-napoleonien-africain/</t>
  </si>
  <si>
    <t>Musée de la Renaissance au château d'Écouen</t>
  </si>
  <si>
    <t>95440 Écouen</t>
  </si>
  <si>
    <t>Tél : 01.34.38.38.50</t>
  </si>
  <si>
    <t>www.musee-renaissance.fr</t>
  </si>
  <si>
    <t>Musée du Moyen Age, thermes et hôtel de Cluny</t>
  </si>
  <si>
    <t>Musée de Cluny - Musée national du Moyen Âge</t>
  </si>
  <si>
    <t>6 place Paul Painlevé</t>
  </si>
  <si>
    <t>75005 Paris</t>
  </si>
  <si>
    <t>Tél : 01 53 73 78 00</t>
  </si>
  <si>
    <t>www.musee-moyenage.fr</t>
  </si>
  <si>
    <t xml:space="preserve">Musée Magnin </t>
  </si>
  <si>
    <t>4 Rue des Bons Enfants</t>
  </si>
  <si>
    <t>21 000 Dijon</t>
  </si>
  <si>
    <t>Tél. : 03 80 67 11 10</t>
  </si>
  <si>
    <t>www.musee-magnin.fr</t>
  </si>
  <si>
    <t xml:space="preserve">Musée national Clemenceau - de Lattre </t>
  </si>
  <si>
    <t>1 rue Plante Choux</t>
  </si>
  <si>
    <t>85390 Mouilleron en Pareds</t>
  </si>
  <si>
    <t>Tél. : 02 51 00 31 49</t>
  </si>
  <si>
    <t>www.musee-clemenceau-delattre.fr</t>
  </si>
  <si>
    <t xml:space="preserve">Musée Fernand-Léger </t>
  </si>
  <si>
    <t>Chemin du Val de Pome</t>
  </si>
  <si>
    <t>06410 Biot</t>
  </si>
  <si>
    <t>Tél : 04 92 91 50 30</t>
  </si>
  <si>
    <t>www.musee-fernandleger.fr</t>
  </si>
  <si>
    <t xml:space="preserve">Musée national Marc-Chagall </t>
  </si>
  <si>
    <t>Avenue Docteur Ménard</t>
  </si>
  <si>
    <t>06000, Nice</t>
  </si>
  <si>
    <t>Tél. : 04 93 53 87 20</t>
  </si>
  <si>
    <t>www.musee-chagall.fr</t>
  </si>
  <si>
    <t xml:space="preserve">Musée national Pablo Picasso, La Guerre et la Paix </t>
  </si>
  <si>
    <t>Place de la libération</t>
  </si>
  <si>
    <t>06220 Vallauris</t>
  </si>
  <si>
    <t>Tél : 04 93 64 71 83</t>
  </si>
  <si>
    <t>www.musee-picasso-vallauris.fr</t>
  </si>
  <si>
    <t>Musée national de Port-Royal des Champs</t>
  </si>
  <si>
    <t>Route des Granges</t>
  </si>
  <si>
    <t>78114 Magny-les-Hameaux</t>
  </si>
  <si>
    <t>Tél : 01 39 30 72 72</t>
  </si>
  <si>
    <t>www.port-royal-des-champs.eu</t>
  </si>
  <si>
    <t>Musée national de Préhistoire</t>
  </si>
  <si>
    <t>1, rue du musée</t>
  </si>
  <si>
    <t>24620 Les Eyzies-de-Tayac</t>
  </si>
  <si>
    <t>Tél: 05.53.06.45.65</t>
  </si>
  <si>
    <t>www.musee-prehistoire-eyzies.fr</t>
  </si>
  <si>
    <t>Autres musées</t>
  </si>
  <si>
    <t xml:space="preserve">Musées et domaine nationaux du palais de Compiègne </t>
  </si>
  <si>
    <t>Place du Général de Gaulle</t>
  </si>
  <si>
    <t>60200 Compiègne</t>
  </si>
  <si>
    <t>Tél. : 03 44 38 47 00</t>
  </si>
  <si>
    <t>www.palaisdecompiegne.fr</t>
  </si>
  <si>
    <t>Musée franco-américain du château de Blérancourt</t>
  </si>
  <si>
    <t>Château de Blérancourt</t>
  </si>
  <si>
    <t>02300 Blérancourt</t>
  </si>
  <si>
    <t>Tél. : 03 23 39 14 71</t>
  </si>
  <si>
    <t>www.museefrancoamericain.fr</t>
  </si>
  <si>
    <t>Musée d'Archéologie Nationale - Domaine National de Saint-Germain-en-Laye</t>
  </si>
  <si>
    <t>Château - Place Charles de Gaulle</t>
  </si>
  <si>
    <t>78105 Saint-Germain-en-Laye Cedex</t>
  </si>
  <si>
    <t>Tél : 01 39 10 13 00</t>
  </si>
  <si>
    <t>www.musee-archeologienationale.fr</t>
  </si>
  <si>
    <t>Musée national et domaine du château de Pau</t>
  </si>
  <si>
    <t>Rue du château</t>
  </si>
  <si>
    <t>64000 Pau</t>
  </si>
  <si>
    <t>Tél. : 05 59 82 38 00</t>
  </si>
  <si>
    <t>www.chateau-pau.fr</t>
  </si>
  <si>
    <t>Musée des plans-reliefs</t>
  </si>
  <si>
    <t>Hôtel national des Invalides</t>
  </si>
  <si>
    <t>Tél : 01 45 51 95 05</t>
  </si>
  <si>
    <t>www.museedesplansreliefs.culture.fr</t>
  </si>
  <si>
    <t>Autres services</t>
  </si>
  <si>
    <t>Centre de recherche et de restauration des musées de France(C2RMF)</t>
  </si>
  <si>
    <t>Palais du Louvre - Porte des Lions</t>
  </si>
  <si>
    <t>14 Quai François Mitterrand</t>
  </si>
  <si>
    <t>Tél : 01 40 20 56 52</t>
  </si>
  <si>
    <t>www.c2rmf.fr</t>
  </si>
  <si>
    <t xml:space="preserve">Entrée du site de Flore </t>
  </si>
  <si>
    <t>Pavillon de Flore</t>
  </si>
  <si>
    <t>Palais du Louvre - Porte Jaujard</t>
  </si>
  <si>
    <t>Tél: 01 40 20 24 20</t>
  </si>
  <si>
    <t>Site de Versailles</t>
  </si>
  <si>
    <t>Petite écurie du Roi</t>
  </si>
  <si>
    <t>2 avenue Rockefeller - CS 50505</t>
  </si>
  <si>
    <t>78007 Versailles</t>
  </si>
  <si>
    <t>Tél: 01 39 25 28 28</t>
  </si>
  <si>
    <t>Service des bibliothèques, des archives et de la documentation générale des musées de France</t>
  </si>
  <si>
    <t>Pour venir :</t>
  </si>
  <si>
    <t>Palais du Louvre</t>
  </si>
  <si>
    <t>2, quai François Mitterrand</t>
  </si>
  <si>
    <t>Adresse postale:</t>
  </si>
  <si>
    <t>Service des musées de France</t>
  </si>
  <si>
    <t>Bibliothèque centrale des musées nationaux</t>
  </si>
  <si>
    <t>6 rue des Pyramides</t>
  </si>
  <si>
    <t>75041 Paris Cedex 01</t>
  </si>
  <si>
    <t>Tél : 01 40 20 52 70</t>
  </si>
  <si>
    <t>Département des recherches archéologiques subaquatiques et sous-marines(Drassm)</t>
  </si>
  <si>
    <t>Ministère de la Culture et de la Communication</t>
  </si>
  <si>
    <t>Direction générale des patrimoines</t>
  </si>
  <si>
    <t>147, plage de l'Estaque</t>
  </si>
  <si>
    <t>13016 Marseille</t>
  </si>
  <si>
    <t>Tél. : 04 91 14 28 00</t>
  </si>
  <si>
    <t>Page "Le Département des recherches subaquatiques et sous-marines" sur le site du Ministère</t>
  </si>
  <si>
    <t>Laboratoire de recherche des monuments historiques</t>
  </si>
  <si>
    <t>29, rue de Paris</t>
  </si>
  <si>
    <t>77420 Champs-sur-Marne</t>
  </si>
  <si>
    <t>Tél : 01 60 37 77 80</t>
  </si>
  <si>
    <t>www.lrmh.fr</t>
  </si>
  <si>
    <t>Médiathèque de l'architecture et du patrimoine</t>
  </si>
  <si>
    <t>11 rue du Séminaire de Conflans</t>
  </si>
  <si>
    <t>94220 Charenton-le-Pont</t>
  </si>
  <si>
    <t>Tél : 01 40 15 76 57</t>
  </si>
  <si>
    <t>www.mediatheque-patrimoine.culture.gouv.fr</t>
  </si>
  <si>
    <t>Archives nationales (sites de Paris, Fontainebleau et Pierrefitte-sur-Seine)</t>
  </si>
  <si>
    <t>Site de Pierrefitte-sur-Seine :</t>
  </si>
  <si>
    <t>59, rue Guynemer - 93383 Pierrefitte-sur-Seine</t>
  </si>
  <si>
    <t>Tél : 01 75 47 20 02</t>
  </si>
  <si>
    <t>Site de Paris :</t>
  </si>
  <si>
    <t>60, rue des Francs Bourgeois, 75003 Paris</t>
  </si>
  <si>
    <t>Tél : 01 40 27 60 96</t>
  </si>
  <si>
    <t>Site de Fontainebleau :</t>
  </si>
  <si>
    <t>Tél : 01 72 79 91 00</t>
  </si>
  <si>
    <t>www.archives-nationales.culture.gouv.fr</t>
  </si>
  <si>
    <t>Archives nationales du monde du travail</t>
  </si>
  <si>
    <t>BP 405</t>
  </si>
  <si>
    <t>78, boulevard du Général Leclerc</t>
  </si>
  <si>
    <t>59057 Roubaix Cedex 1</t>
  </si>
  <si>
    <t>Tél : 03 20 65 38 00</t>
  </si>
  <si>
    <t>www.archivesnationales.culture.gouv.fr/camt/</t>
  </si>
  <si>
    <t>Archives nationales d'outre-mer</t>
  </si>
  <si>
    <t>29, chemin du Moulin de Testas</t>
  </si>
  <si>
    <t>13090 Aix-en-Provence</t>
  </si>
  <si>
    <t>Tél : 04 42 93 38 50</t>
  </si>
  <si>
    <t>www.archivesnationales.culture.gouv.fr/anom/fr/</t>
  </si>
  <si>
    <t>CNL - Centre national du livre</t>
  </si>
  <si>
    <t>BnF - Bibliothèque nationale de France</t>
  </si>
  <si>
    <t>CNAC - Centre national des arts du cirque (association)</t>
  </si>
  <si>
    <t>LFI 2022</t>
  </si>
  <si>
    <t>ENSAD - Ecole nationale supérieure des arts décoratifs</t>
  </si>
  <si>
    <t>ENSBA - Ecole nationale supérieure des beaux arts</t>
  </si>
  <si>
    <t>CAPA - Cité de l'architecture et du patrimoine</t>
  </si>
  <si>
    <t>CNAC - GP - Centre national d'art et de culture Georges Pompidou</t>
  </si>
  <si>
    <t>EPPD - Établissement public du palais de la porte Dorée (y compris crédits du programme 214 : 2,4 M€ LFI 2022)</t>
  </si>
  <si>
    <t>MuCEM - Musée des civilisations de l'Europe et de la méditerranée (Marseille)</t>
  </si>
  <si>
    <t>Ensemble intercontemporain (association)</t>
  </si>
  <si>
    <t>Mobilier national : établissement public créé en décembre 2021</t>
  </si>
  <si>
    <t>(a) L'Inrap conduit les fouilles archéologiques préventives prescrites par les services archéologiques de l'Etat sur l'ensemble du territoire, en partage avec les services archéologiques des collecitivtés territoriales ou les structures distinctes, privées ou publiques ; il assure l'exploitation scientifique et la diffusion des résultats des fouilles et concourt à l'enseignement, la diffusion culturelle et la valorisation de l'archéologie.</t>
  </si>
  <si>
    <t>(b) Le CMN entretient, conserve et restaure 76 monuments confiés par l'Etat et 6 monuments lui appartenant (en tant qu'établissement public administratif) ainsi que leurs collections dont il a la garde ; il assure également leur mise en valeur pour en promouvoir la connaissance, la présentation publique et la fréquentation.</t>
  </si>
  <si>
    <t>(d) En 2022, l’Etat contribuera au financement de l’EPIC du Mont-Saint-Michel à hauteur de 3,175 M€ dont 1,5 M€ provenant du ministère de la Transition écologique et solidaire et 1,675 M€ provenant du ministère de la Culture via une subvention versée directement par le Centre des monuments nationaux (CMN) à l’établissement. Le financement de l’établissement est complété par une contribution des collectivités territoriales fixée à hauteur de 0,49 M€ au total.
En 2021, la contribution de l’Etat a été arrêtée de la façon suivante : 1,5 M€ du ministère de la Transition écologique et solidaire au titre de l’exploitation du barrage et des aménagements hydrauliques et 2,475 M€ au titre du ministère de la Culture (dont 1,675 M€ via le CMN et 0,8 M€ versés directement à titre exceptionnel afin de couvrir des travaux de gros entretien, non inscrit en LFI). Le financement de l’établissement est complété par une contribution des collectivités territoriales pour un montant de 0,3 M€ au titre de 2021.</t>
  </si>
  <si>
    <t>(c) La RMN-GP, outre la gestion du Grand Palais, assure l'accueil du public et perçoit les droits d'entrée dans les musées nationaux, gère l'exploitation de leurs espaces commerciaux, organise les expositions et événements autour des collections des musées, nationaux en particulier, édite et diffuse les ouvrages et les produits dérivés, liés aux collections nationales en particulier, enrichit ces dernières par l'acquisition de biens culturels pour le compte de l'Etat, produit, conserve, valorise et diffuse les reproductions photographiques de ces collections.</t>
  </si>
  <si>
    <t>(e) Établissement public chargé de la conservation et de la restauraiton de la cathédrale Notre-Dame de Paris : les recettes de l’établissement sont notamment constituées de subventions de l’Etat issues du produit des fonds de concours provenant de la souscription nationale ainsi que de ressources propres provenant principalement de conventions de mécénat conclues en propre par l’établissement. A fin 2021, l’établissement s’est vu verser 120,9 M€ au titre des fonds de concours provenant de la souscription nationale.</t>
  </si>
  <si>
    <t>(f) Les écoles nationales supérieures d’art en région regroupent sept établissements d’enseignement supérieur dans le champ des arts visuels : l’École nationale supérieure de la Photographie d’Arles, les Écoles nationales supérieures d’art de Bourges, de Dijon, de Limoges-Aubusson, de Paris-Cergy, l’École nationale supérieure d’art et de design de Nancy et la Villa Arson à Nice.</t>
  </si>
  <si>
    <t>(g) y compris crédit du programme 192 Recherche et enseignement supérieur en matière économique et industrielle : 1,963 M€, PFL 2022</t>
  </si>
  <si>
    <t>(h) L'ENSMIS, école nationale supérieure des mêtiers de l'image et du son,S ne perçoit pas de subvention pour charges de service public. Ses subventions de fonctionnement et d’investissement sont versées par le Centre national du cinéma et de l’image animée (CNC).</t>
  </si>
  <si>
    <t>(i) Le CNC est à la fois l’administration centrale de l’État en charge de la politique du cinéma, et un établissement public placé sous la tutelle des ministres chargés de la culture et du budget.
Le CNC attribue des aides exclusivement financées par des taxes affectées.</t>
  </si>
  <si>
    <t>(j) La Cinémathèque française ne perçoit pas de subvention pour charges de service public ni de dotation en fonds propres versées directement par l’État. Ses subventions de fonctionnement et d’investissement sont versées par le Centre national du cinéma et de l’image animée (CNC).</t>
  </si>
  <si>
    <t>(k) L'OPPIC est chargé de la maîtrise d'ouvrage et du pilotage des grands projets immobiliers de l'Etat dans les domaines culturels et patrimoniaux. Ses missions peuvent également être conduites, éventuellement à titre onéreux, pour le compte de collectivités territoriales ou d'autres personnes publiques ainsi qu'à l'étranger.</t>
  </si>
  <si>
    <t xml:space="preserve">ENSCI - Ecole nationale supérieure de création industrielle (g) </t>
  </si>
  <si>
    <t>ENSMIS - Ecole naionale supérieure des métiers de l'image et du son (Fémis) (h)</t>
  </si>
  <si>
    <t>CNC - Centre national du cinéma et de l'image animée (i)</t>
  </si>
  <si>
    <t>Cinémathèque française (association) (j)</t>
  </si>
  <si>
    <t>OPPIC - Opérateur du patrimoine et des projets immobiliers de la Culture (k)</t>
  </si>
  <si>
    <r>
      <t xml:space="preserve">Institut national de recherches archéologiques préventives </t>
    </r>
    <r>
      <rPr>
        <vertAlign val="superscript"/>
        <sz val="8"/>
        <rFont val="Arial"/>
        <family val="2"/>
      </rPr>
      <t>(a)</t>
    </r>
  </si>
  <si>
    <r>
      <t xml:space="preserve">CNM - Centre des monuments nationaux </t>
    </r>
    <r>
      <rPr>
        <vertAlign val="superscript"/>
        <sz val="8"/>
        <rFont val="Arial"/>
        <family val="2"/>
      </rPr>
      <t>(b)</t>
    </r>
  </si>
  <si>
    <r>
      <t xml:space="preserve">Etablissement public chargé de la conservation et de la restauration de la cathédrale Notre-Dame de Paris </t>
    </r>
    <r>
      <rPr>
        <vertAlign val="superscript"/>
        <sz val="8"/>
        <color theme="8"/>
        <rFont val="Arial"/>
        <family val="2"/>
      </rPr>
      <t>(e)</t>
    </r>
  </si>
  <si>
    <r>
      <t>Ecoles nationales supérieures d'art en région (7 établissements)</t>
    </r>
    <r>
      <rPr>
        <vertAlign val="superscript"/>
        <sz val="8"/>
        <rFont val="Arial"/>
        <family val="2"/>
      </rPr>
      <t xml:space="preserve"> (f)</t>
    </r>
  </si>
  <si>
    <t>** Bloc local : communes de plus de 3 500 habitants et groupements de communes actifs en matière culturelle comptant au moins une commune de plus de 3500 habitants.</t>
  </si>
  <si>
    <t>LFI 2023</t>
  </si>
  <si>
    <t>Source : ministère de l'économie, 2023</t>
  </si>
  <si>
    <t xml:space="preserve">     Programme de transformation</t>
  </si>
  <si>
    <t>dont dépenses d'investissement</t>
  </si>
  <si>
    <t>dont subventions aux opérateurs pour charge de service public</t>
  </si>
  <si>
    <t>dont subventions pour charges d'investissement</t>
  </si>
  <si>
    <t>dont dotation en fonds propres</t>
  </si>
  <si>
    <t>Dépenses des comptes spéciaux concourant aux politiques publiques visées par la mission</t>
  </si>
  <si>
    <t xml:space="preserve">Ressources affectées*** </t>
  </si>
  <si>
    <t>Crédits budgétaires revenant aux opérateurs</t>
  </si>
  <si>
    <t>Moyens alloués à la mission, hors opérateurs de l'Etat</t>
  </si>
  <si>
    <t>Crédits budgétaires de la mission, hors moyens consacrés aux opérateurs</t>
  </si>
  <si>
    <t>Évaluation des fonds de concours et des attributions de produits*</t>
  </si>
  <si>
    <t>Dépenses fiscales concourant à la mission**</t>
  </si>
  <si>
    <t>Moyens alloués aux opérateurs de l’Etat et autres organismes en charge de services publics</t>
  </si>
  <si>
    <t>Crédits budgétaires de la mission, hors moyens consacrés aux opérateurs 421 774 350</t>
  </si>
  <si>
    <t>Culture</t>
  </si>
  <si>
    <t>Crédits budgétaires revenant aux opérateurs 314 173 572</t>
  </si>
  <si>
    <t>Ressources affectées*** 50 000 000</t>
  </si>
  <si>
    <t>Médias, livre et industries culturelles</t>
  </si>
  <si>
    <t>Graphique 3 : Recettes publicitaires des médias, 2012-2022</t>
  </si>
  <si>
    <t>Millions d'euros constants 2022</t>
  </si>
  <si>
    <t>Évolution 2022/2021</t>
  </si>
  <si>
    <t>Recettes publicitaires hors taxes nettes c'est-à-dire après déduction des remises professionnelles, hors échanges marchandises, petites annonces presse incluses.</t>
  </si>
  <si>
    <t>Source : Irep/Observatoire de l'e-pub du SRI / DEPS, ministère de la Culture, 2023</t>
  </si>
  <si>
    <t>* Les quatre mesures fiscales rattachées au programme transmission et démocratisation de la mission culture ont d'abord été rattachées au programme Livre et Industries Culturelles de la mission Médias : ces mesures concernent en effet les crédits d'impôt pour la production d'oeuvres cinématographiques et audiovisuelles  (au total 300 M€ en 2020, pour les mesures n° 320121, 320129 et 320140), à quoi s'ajoutent les réductions d'impôt pour les souscriptions au capital de sociétés de financement d'oeuvres dans ces secteurs (30 M€ en 2020). Ces crédits ont ensuite été isolés dans une ligne CNC puis intégrés à la ligne du programme Livre et industries culturelles (à partir de 2022)</t>
  </si>
  <si>
    <t>SUPPR</t>
  </si>
  <si>
    <t>Graphique 1 : Dépenses culturelles consolidées* des collectivités territoriales en 2021</t>
  </si>
  <si>
    <t>Départements*</t>
  </si>
  <si>
    <t>Bloc local*</t>
  </si>
  <si>
    <t xml:space="preserve">* Les dépenses de fonctionnement consolidées des départements ont été redressées pour les dépenses de personnel  </t>
  </si>
  <si>
    <t>Source : Direction générale des finances publiques ; traitements DEPS, ministère de la Culture, 2023</t>
  </si>
  <si>
    <t>Millions d’euros constants 2021</t>
  </si>
  <si>
    <t>millions d’euros courants pour 2022, 2023 et 2024</t>
  </si>
  <si>
    <t>Villes de plus de 3 500 hab.</t>
  </si>
  <si>
    <t>Budget du ministère de la Culture (LFI)*</t>
  </si>
  <si>
    <t>EPCI comportant au moins une ville de plus de 3 500 hab.</t>
  </si>
  <si>
    <t xml:space="preserve">*** Les dépenses de fonctionnement consolidées des départements ont été redressées pour les dépenses de personnel  </t>
  </si>
  <si>
    <t>Graphique 2 – Evolution des dépenses culturelles publiques, 2014-2021-2024</t>
  </si>
  <si>
    <t>** PLF pour 2024</t>
  </si>
  <si>
    <t>Tableau 4 : Répartition sectorielle des dépenses des collectivités territoriales en 2021</t>
  </si>
  <si>
    <t>Lecture : 37 % des dépenses culturelles des communes sont consacrées à la conservation et à la diffusion du patrimoine, 50 % à l’expression artistique et activités culturelles</t>
  </si>
  <si>
    <t>Graphique 1. Dépenses culturelles consolidées des collectivités territoriales en 2021</t>
  </si>
  <si>
    <t>Graphique 2 – Evolution des dépenses publiques en matière culturelle, 2014-2024</t>
  </si>
  <si>
    <t>Graphique 3 - Recettes publicitaires des grands médias, 2012-2022</t>
  </si>
  <si>
    <t>affectés à la Culture et à la Communication, 2019-2023</t>
  </si>
  <si>
    <t xml:space="preserve">Tableau 4 : Répartition sectorielle des dépenses des collectivités territoriales en 2021 </t>
  </si>
  <si>
    <t>*** Equivalents temps plein travaillés, ne comprend pas les ETPT rémunérés par les opérateurs (17 239 en 2023 et 17 160 en 2024)</t>
  </si>
  <si>
    <t>subventions pour charge de service public et pour charges d'investissement, et dotations en fonds propres inscrites dans la loi de finances intiale pour 2020 à 2023*</t>
  </si>
  <si>
    <t>dont :dépenses de personnel ("Titre 2") : 9 163 ETPT*** en 2024 (contre 9 111 en 2023)</t>
  </si>
  <si>
    <t>Tableau 3 : Crédits du budget général et budgets annexes des autres ministères,</t>
  </si>
  <si>
    <t>Tableau 2 : Financements des établissements publics culturels ("opérateurs") :</t>
  </si>
  <si>
    <t>Tableau 2 : Crédits du budget du ministère de la Culture affectés aux établissements publics culturels</t>
  </si>
  <si>
    <t>Tableau 3 : Crédits du budget général et budgets annexes des autres ministères, affectés à la Culture et à la Communication, 2019-2023</t>
  </si>
  <si>
    <t>Millions d'euros courants et %</t>
  </si>
  <si>
    <t>2023 / 2022</t>
  </si>
  <si>
    <t>LFI
/ exécutés</t>
  </si>
  <si>
    <t>Projet de
Loi de
Finances</t>
  </si>
  <si>
    <t>Tableau 1 : Budget du ministère de la Culture, 2019-2024</t>
  </si>
  <si>
    <t>est.</t>
  </si>
  <si>
    <t>Éducation nationale et Jeunesse (et sports pour 2020 et 2021)</t>
  </si>
  <si>
    <t>Agriculture et (Alimentation) de la Souveraineté alimentaire</t>
  </si>
  <si>
    <t>Transition écologique (2022 et suiv.) et Cohésion des territoires (yc relation avec les collectivités territoriales*)</t>
  </si>
  <si>
    <t>Economie et Finances, Souveraineté industrielle et numérique</t>
  </si>
  <si>
    <t>Etablissement public du musée du Quai Branly (y compris crédits du programme 150 : 23,8 M€ LFI 2022 et LFI 2023)</t>
  </si>
  <si>
    <r>
      <t xml:space="preserve">Etablissement public du Mont St-Michel (P 113 – Paysages, eau et biodiversité) </t>
    </r>
    <r>
      <rPr>
        <vertAlign val="superscript"/>
        <sz val="8"/>
        <rFont val="Arial"/>
        <family val="2"/>
      </rPr>
      <t>(d)</t>
    </r>
  </si>
  <si>
    <r>
      <t>Programme 175 - Patrimoines</t>
    </r>
    <r>
      <rPr>
        <sz val="8"/>
        <rFont val="Arial"/>
        <family val="2"/>
      </rPr>
      <t xml:space="preserve"> (y compris crédits des programmes 150 Formations supérieures et recherche universitaire : 23,8 M€, 214 Soutien de la politique de l'éducation nationale : 4 M€ et 113 Paysages, eau et biodiversité : 1,5 M€, LFI 2023)</t>
    </r>
  </si>
  <si>
    <r>
      <t>Rmn-GP - Etablissement public de la Réunion des musées nationaux et du Grand Palais des Champs-Élysées
(les crédits du programme 176 Police nationale : 2,15 M€ en LFI 2022 mais 0 € en 2023)</t>
    </r>
    <r>
      <rPr>
        <vertAlign val="superscript"/>
        <sz val="8"/>
        <rFont val="Arial"/>
        <family val="2"/>
      </rPr>
      <t xml:space="preserve"> (c)</t>
    </r>
  </si>
  <si>
    <t>AFR - Académie de France à Rome (dont 0,855 M€ au titre du programme 175)</t>
  </si>
  <si>
    <r>
      <t>Programme 131 - Création</t>
    </r>
    <r>
      <rPr>
        <sz val="8"/>
        <rFont val="Arial"/>
        <family val="2"/>
      </rPr>
      <t xml:space="preserve"> (y compris programmes 175 : 0,8 M€, Académie de France, PLF 2023)</t>
    </r>
  </si>
  <si>
    <r>
      <t xml:space="preserve">Programme 361 - Transmission des savoirs et démocratisation de la culture </t>
    </r>
    <r>
      <rPr>
        <sz val="8"/>
        <rFont val="Arial"/>
        <family val="2"/>
      </rPr>
      <t xml:space="preserve"> (y compris programme 192 Recherche et enseignement supérieur en matière économique et industrielle : 1,963 M€, LFI 2022 seulement)</t>
    </r>
  </si>
  <si>
    <t>Transition écologique (et solidaire) (regroupé avec Cohésion des territoires, 2021 et suiv.)</t>
  </si>
  <si>
    <t>et %</t>
  </si>
  <si>
    <r>
      <t xml:space="preserve">Sports </t>
    </r>
    <r>
      <rPr>
        <i/>
        <sz val="8"/>
        <rFont val="Arial"/>
        <family val="2"/>
      </rPr>
      <t>(dont</t>
    </r>
    <r>
      <rPr>
        <sz val="8"/>
        <rFont val="Arial"/>
        <family val="2"/>
      </rPr>
      <t xml:space="preserve"> Sports pour 2020 et 2021) et des Jeux Olympiques et Paralympiques (2022 et suiv.)</t>
    </r>
  </si>
  <si>
    <t>Tableau 5 : Dépenses fiscales en matière de culture et de communication, 2019-2024</t>
  </si>
  <si>
    <t>Tableau 6 : Redevances et taxes fiscales affectées au financement de la culture et de la communication, 2019-2024</t>
  </si>
  <si>
    <t>Tableau 5 : Dépenses fiscales en matière de culture et de communication, 2019-2024</t>
  </si>
  <si>
    <t>**** Le chiffrage de la mesure n°730233 : taux de 10% applicable aux abonnements souscrits pour recevoir des services de télévision, a été intégré pour un montant estimé de 320 millions d’euros, rattachés au programme Presse et médias.</t>
  </si>
  <si>
    <t>NB : Le périmètre des dépenses fiscales du ministère de la Culture a fait l’objet de récents ajustements dont l’intégration complète a été réalisée dans les documents budgétaires pour l’année 2021. le rattachemùent de certaines mesures aux différents programmes budgétaires a encore pu changer en 2022.</t>
  </si>
  <si>
    <t>Tableau 6 : Redevances et taxes fiscales affectées au financement de la culture et de la communication, 2019-2024</t>
  </si>
  <si>
    <t>Tableau 1 : Budget du Ministère de la Culture, 2019-2024 (crédits exécutés et lois de finances initiales, LFI)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</si>
</sst>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_ ;[Red]\-0\ "/>
    <numFmt numFmtId="168" formatCode="\ * #,##0&quot;    &quot;;\-* #,##0&quot;    &quot;;\ * \-#&quot;    &quot;;@\ "/>
    <numFmt numFmtId="169" formatCode="#,##0.00000"/>
  </numFmts>
  <fonts count="54" x14ac:knownFonts="1">
    <font>
      <sz val="10"/>
      <name val="Arial"/>
      <family val="2"/>
    </font>
    <font>
      <b/>
      <sz val="8"/>
      <name val="Arial"/>
      <family val="2"/>
    </font>
    <font>
      <i/>
      <sz val="8"/>
      <name val="Arial"/>
      <family val="2"/>
    </font>
    <font>
      <sz val="8"/>
      <name val="Arial"/>
      <family val="2"/>
    </font>
    <font>
      <sz val="10"/>
      <name val="Arial"/>
      <family val="2"/>
    </font>
    <font>
      <sz val="10"/>
      <name val="Arial"/>
      <family val="2"/>
    </font>
    <font>
      <sz val="11"/>
      <color theme="1"/>
      <name val="Calibri"/>
      <family val="2"/>
      <scheme val="minor"/>
    </font>
    <font>
      <u/>
      <sz val="10"/>
      <color theme="10"/>
      <name val="Arial"/>
      <family val="2"/>
    </font>
    <font>
      <sz val="8"/>
      <color rgb="FF000000"/>
      <name val="Arial"/>
      <family val="2"/>
    </font>
    <font>
      <i/>
      <sz val="8"/>
      <color theme="1"/>
      <name val="Arial"/>
      <family val="2"/>
    </font>
    <font>
      <b/>
      <sz val="8"/>
      <color rgb="FF000000"/>
      <name val="Arial"/>
      <family val="2"/>
    </font>
    <font>
      <i/>
      <sz val="8"/>
      <color rgb="FF000000"/>
      <name val="Tahoma"/>
      <family val="2"/>
    </font>
    <font>
      <b/>
      <sz val="8"/>
      <color rgb="FF0000FF"/>
      <name val="Arial"/>
      <family val="2"/>
    </font>
    <font>
      <sz val="8"/>
      <color theme="1"/>
      <name val="Arial"/>
      <family val="2"/>
    </font>
    <font>
      <sz val="11"/>
      <color rgb="FFFF0000"/>
      <name val="Calibri"/>
      <family val="2"/>
      <scheme val="minor"/>
    </font>
    <font>
      <b/>
      <sz val="8"/>
      <color rgb="FF0070C0"/>
      <name val="Arial"/>
      <family val="2"/>
    </font>
    <font>
      <sz val="8"/>
      <color rgb="FF0070C0"/>
      <name val="Arial"/>
      <family val="2"/>
    </font>
    <font>
      <i/>
      <sz val="8"/>
      <color rgb="FF0070C0"/>
      <name val="Arial"/>
      <family val="2"/>
    </font>
    <font>
      <sz val="8"/>
      <color rgb="FF00B050"/>
      <name val="Arial"/>
      <family val="2"/>
    </font>
    <font>
      <b/>
      <sz val="11"/>
      <color theme="1"/>
      <name val="Calibri"/>
      <family val="2"/>
      <scheme val="minor"/>
    </font>
    <font>
      <sz val="10"/>
      <color rgb="FFFF0000"/>
      <name val="Arial"/>
      <family val="2"/>
    </font>
    <font>
      <b/>
      <sz val="8"/>
      <color theme="1"/>
      <name val="Arial"/>
      <family val="2"/>
    </font>
    <font>
      <sz val="8"/>
      <color rgb="FFFF0000"/>
      <name val="Arial"/>
      <family val="2"/>
    </font>
    <font>
      <b/>
      <sz val="8"/>
      <color rgb="FF00B050"/>
      <name val="Arial"/>
      <family val="2"/>
    </font>
    <font>
      <sz val="8"/>
      <color theme="2" tint="-9.9978637043366805E-2"/>
      <name val="Arial"/>
      <family val="2"/>
    </font>
    <font>
      <b/>
      <sz val="8"/>
      <color rgb="FFFF0000"/>
      <name val="Arial"/>
      <family val="2"/>
    </font>
    <font>
      <i/>
      <sz val="8"/>
      <color theme="2" tint="-0.499984740745262"/>
      <name val="Arial"/>
      <family val="2"/>
    </font>
    <font>
      <sz val="9"/>
      <color indexed="81"/>
      <name val="Tahoma"/>
      <family val="2"/>
    </font>
    <font>
      <b/>
      <sz val="9"/>
      <color indexed="81"/>
      <name val="Tahoma"/>
      <family val="2"/>
    </font>
    <font>
      <u/>
      <sz val="8"/>
      <color theme="10"/>
      <name val="Arial"/>
      <family val="2"/>
    </font>
    <font>
      <i/>
      <sz val="8"/>
      <color rgb="FFFF0000"/>
      <name val="Arial"/>
      <family val="2"/>
    </font>
    <font>
      <b/>
      <i/>
      <sz val="8"/>
      <name val="Arial"/>
      <family val="2"/>
    </font>
    <font>
      <b/>
      <sz val="8"/>
      <color theme="8"/>
      <name val="Arial"/>
      <family val="2"/>
    </font>
    <font>
      <sz val="8"/>
      <color theme="8"/>
      <name val="Arial"/>
      <family val="2"/>
    </font>
    <font>
      <b/>
      <sz val="11"/>
      <name val="Calibri"/>
      <family val="2"/>
      <scheme val="minor"/>
    </font>
    <font>
      <i/>
      <sz val="8"/>
      <name val="Tahoma"/>
      <family val="2"/>
    </font>
    <font>
      <b/>
      <sz val="8"/>
      <color theme="9"/>
      <name val="Arial"/>
      <family val="2"/>
    </font>
    <font>
      <sz val="8"/>
      <color theme="9"/>
      <name val="Arial"/>
      <family val="2"/>
    </font>
    <font>
      <sz val="11"/>
      <name val="Calibri"/>
      <family val="2"/>
      <scheme val="minor"/>
    </font>
    <font>
      <b/>
      <sz val="10"/>
      <name val="Arial"/>
      <family val="2"/>
    </font>
    <font>
      <i/>
      <sz val="10"/>
      <name val="Arial"/>
      <family val="2"/>
    </font>
    <font>
      <b/>
      <sz val="18"/>
      <name val="Arial"/>
      <family val="2"/>
    </font>
    <font>
      <b/>
      <sz val="10"/>
      <color rgb="FFFF0000"/>
      <name val="Arial"/>
      <family val="2"/>
    </font>
    <font>
      <b/>
      <sz val="10"/>
      <color rgb="FF7030A0"/>
      <name val="Arial"/>
      <family val="2"/>
    </font>
    <font>
      <sz val="8"/>
      <color theme="4"/>
      <name val="Arial"/>
      <family val="2"/>
    </font>
    <font>
      <vertAlign val="superscript"/>
      <sz val="8"/>
      <name val="Arial"/>
      <family val="2"/>
    </font>
    <font>
      <vertAlign val="superscript"/>
      <sz val="8"/>
      <color theme="8"/>
      <name val="Arial"/>
      <family val="2"/>
    </font>
    <font>
      <sz val="10"/>
      <color rgb="FF0070C0"/>
      <name val="Arial"/>
      <family val="2"/>
    </font>
    <font>
      <sz val="10"/>
      <color theme="5" tint="-0.249977111117893"/>
      <name val="Arial"/>
      <family val="2"/>
    </font>
    <font>
      <i/>
      <sz val="8"/>
      <color theme="9"/>
      <name val="Arial"/>
      <family val="2"/>
    </font>
    <font>
      <i/>
      <sz val="8"/>
      <color rgb="FF0070C0"/>
      <name val="Tahoma"/>
      <family val="2"/>
    </font>
    <font>
      <b/>
      <sz val="11"/>
      <color rgb="FF0070C0"/>
      <name val="Calibri"/>
      <family val="2"/>
    </font>
    <font>
      <b/>
      <i/>
      <sz val="8"/>
      <color rgb="FF0070C0"/>
      <name val="Arial"/>
      <family val="2"/>
    </font>
    <font>
      <sz val="8"/>
      <color theme="5"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
      <patternFill patternType="solid">
        <fgColor theme="4" tint="0.79998168889431442"/>
        <bgColor indexed="64"/>
      </patternFill>
    </fill>
  </fills>
  <borders count="26">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right/>
      <top/>
      <bottom style="dotted">
        <color auto="1"/>
      </bottom>
      <diagonal/>
    </border>
    <border>
      <left/>
      <right style="thin">
        <color indexed="64"/>
      </right>
      <top/>
      <bottom style="dotted">
        <color auto="1"/>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s>
  <cellStyleXfs count="11">
    <xf numFmtId="0" fontId="0" fillId="0" borderId="0"/>
    <xf numFmtId="0" fontId="7" fillId="0" borderId="0" applyNumberFormat="0" applyFill="0" applyBorder="0" applyAlignment="0" applyProtection="0"/>
    <xf numFmtId="0" fontId="6" fillId="0" borderId="0"/>
    <xf numFmtId="0" fontId="6" fillId="0" borderId="0"/>
    <xf numFmtId="0" fontId="6" fillId="0" borderId="0"/>
    <xf numFmtId="0" fontId="4" fillId="0" borderId="0"/>
    <xf numFmtId="9" fontId="4" fillId="0" borderId="0" applyBorder="0" applyAlignment="0" applyProtection="0"/>
    <xf numFmtId="9" fontId="5" fillId="0" borderId="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4" fillId="0" borderId="0"/>
  </cellStyleXfs>
  <cellXfs count="579">
    <xf numFmtId="0" fontId="0" fillId="0" borderId="0" xfId="0"/>
    <xf numFmtId="0" fontId="1" fillId="0" borderId="0" xfId="0" applyFont="1"/>
    <xf numFmtId="0" fontId="2" fillId="0" borderId="0" xfId="0" applyFont="1" applyAlignment="1">
      <alignment horizontal="right"/>
    </xf>
    <xf numFmtId="0" fontId="3" fillId="0" borderId="0" xfId="0" applyFont="1"/>
    <xf numFmtId="0" fontId="9" fillId="0" borderId="0" xfId="2" applyFont="1" applyBorder="1" applyAlignment="1">
      <alignment horizontal="justify" vertical="center" wrapText="1"/>
    </xf>
    <xf numFmtId="0" fontId="3" fillId="0" borderId="0" xfId="0" applyFont="1" applyBorder="1"/>
    <xf numFmtId="0" fontId="1" fillId="0" borderId="0" xfId="0" applyFont="1" applyAlignment="1">
      <alignment horizontal="center"/>
    </xf>
    <xf numFmtId="0" fontId="1" fillId="0" borderId="1" xfId="10" applyFont="1" applyBorder="1"/>
    <xf numFmtId="0" fontId="1" fillId="0" borderId="1" xfId="0" applyFont="1" applyBorder="1" applyAlignment="1">
      <alignment horizontal="center" vertical="center" wrapText="1"/>
    </xf>
    <xf numFmtId="0" fontId="3" fillId="0" borderId="0" xfId="10" applyFont="1"/>
    <xf numFmtId="164" fontId="3" fillId="0" borderId="0" xfId="10" applyNumberFormat="1" applyFont="1"/>
    <xf numFmtId="0" fontId="3" fillId="0" borderId="0" xfId="10" applyFont="1" applyBorder="1"/>
    <xf numFmtId="164" fontId="3" fillId="0" borderId="0" xfId="10" applyNumberFormat="1" applyFont="1" applyBorder="1"/>
    <xf numFmtId="0" fontId="3" fillId="0" borderId="2" xfId="0" applyFont="1" applyBorder="1"/>
    <xf numFmtId="0" fontId="10" fillId="0" borderId="3" xfId="0" applyFont="1" applyBorder="1" applyAlignment="1">
      <alignment horizontal="center"/>
    </xf>
    <xf numFmtId="0" fontId="3" fillId="0" borderId="4" xfId="0" applyFont="1" applyBorder="1"/>
    <xf numFmtId="0" fontId="11" fillId="2" borderId="0" xfId="0" applyFont="1" applyFill="1" applyBorder="1" applyAlignment="1">
      <alignment horizontal="center"/>
    </xf>
    <xf numFmtId="0" fontId="8" fillId="0" borderId="0" xfId="0" applyFont="1" applyBorder="1" applyAlignment="1">
      <alignment horizontal="center"/>
    </xf>
    <xf numFmtId="0" fontId="3" fillId="0" borderId="0" xfId="0" applyFont="1" applyBorder="1" applyAlignment="1">
      <alignment horizontal="center"/>
    </xf>
    <xf numFmtId="0" fontId="1" fillId="0" borderId="5" xfId="0" applyFont="1" applyBorder="1"/>
    <xf numFmtId="3" fontId="10" fillId="0" borderId="1" xfId="0" applyNumberFormat="1" applyFont="1" applyBorder="1" applyAlignment="1">
      <alignment horizontal="center"/>
    </xf>
    <xf numFmtId="0" fontId="1" fillId="0" borderId="3" xfId="10" applyFont="1" applyBorder="1"/>
    <xf numFmtId="0" fontId="1" fillId="0" borderId="0" xfId="10" applyFont="1" applyBorder="1"/>
    <xf numFmtId="165" fontId="3" fillId="0" borderId="0" xfId="10" applyNumberFormat="1" applyFont="1" applyBorder="1"/>
    <xf numFmtId="0" fontId="13" fillId="0" borderId="0" xfId="2" applyFont="1"/>
    <xf numFmtId="3" fontId="3" fillId="0" borderId="0" xfId="0" applyNumberFormat="1" applyFont="1"/>
    <xf numFmtId="0" fontId="2" fillId="0" borderId="0" xfId="0" applyFont="1"/>
    <xf numFmtId="0" fontId="0" fillId="0" borderId="0" xfId="0" applyFont="1" applyBorder="1" applyAlignment="1">
      <alignment vertical="center" wrapText="1"/>
    </xf>
    <xf numFmtId="0" fontId="14" fillId="0" borderId="0" xfId="0" applyFont="1" applyBorder="1" applyAlignment="1">
      <alignment vertical="center" wrapText="1"/>
    </xf>
    <xf numFmtId="164" fontId="8" fillId="0" borderId="0" xfId="0" applyNumberFormat="1" applyFont="1" applyBorder="1" applyAlignment="1">
      <alignment horizontal="center" vertical="center"/>
    </xf>
    <xf numFmtId="0" fontId="1" fillId="0" borderId="1" xfId="10" applyFont="1" applyBorder="1" applyAlignment="1">
      <alignment horizontal="center" vertical="center" wrapText="1"/>
    </xf>
    <xf numFmtId="0" fontId="3" fillId="0" borderId="0" xfId="0" applyFont="1" applyFill="1"/>
    <xf numFmtId="165" fontId="3" fillId="0" borderId="0" xfId="0" applyNumberFormat="1" applyFont="1"/>
    <xf numFmtId="3" fontId="3" fillId="0" borderId="0" xfId="0" applyNumberFormat="1" applyFont="1" applyFill="1"/>
    <xf numFmtId="0" fontId="8" fillId="0" borderId="0" xfId="0" applyFont="1" applyFill="1"/>
    <xf numFmtId="0" fontId="3" fillId="0" borderId="0" xfId="0" applyFont="1" applyAlignment="1">
      <alignment horizontal="left"/>
    </xf>
    <xf numFmtId="0" fontId="1" fillId="0" borderId="0" xfId="0" applyFont="1" applyAlignment="1">
      <alignment horizontal="center" vertical="center" wrapText="1"/>
    </xf>
    <xf numFmtId="0" fontId="15" fillId="0" borderId="0" xfId="0" applyFont="1"/>
    <xf numFmtId="0" fontId="16" fillId="0" borderId="0" xfId="0" applyFont="1"/>
    <xf numFmtId="0" fontId="18" fillId="0" borderId="0" xfId="0" applyFont="1"/>
    <xf numFmtId="0" fontId="19" fillId="0" borderId="0" xfId="0" applyFont="1"/>
    <xf numFmtId="0" fontId="0" fillId="0" borderId="0" xfId="0" applyAlignment="1">
      <alignment horizontal="center" wrapText="1"/>
    </xf>
    <xf numFmtId="0" fontId="3" fillId="0" borderId="6" xfId="0" applyFont="1" applyBorder="1"/>
    <xf numFmtId="0" fontId="1" fillId="0" borderId="0" xfId="10" applyFont="1" applyAlignment="1">
      <alignment vertical="center"/>
    </xf>
    <xf numFmtId="0" fontId="3" fillId="0" borderId="7" xfId="0" applyFont="1" applyBorder="1"/>
    <xf numFmtId="0" fontId="3" fillId="0" borderId="7" xfId="0" applyFont="1" applyBorder="1" applyAlignment="1">
      <alignment horizontal="center" vertical="center"/>
    </xf>
    <xf numFmtId="0" fontId="1" fillId="0" borderId="8" xfId="0" applyFont="1" applyBorder="1" applyAlignment="1">
      <alignment horizontal="left" vertical="center"/>
    </xf>
    <xf numFmtId="0" fontId="3" fillId="0" borderId="7" xfId="0" applyFont="1" applyBorder="1" applyAlignment="1">
      <alignment horizontal="left" vertical="center"/>
    </xf>
    <xf numFmtId="0" fontId="2" fillId="0" borderId="7" xfId="0" applyFont="1" applyBorder="1" applyAlignment="1">
      <alignment horizontal="left" vertical="center"/>
    </xf>
    <xf numFmtId="0" fontId="16" fillId="0" borderId="0" xfId="0" applyFont="1" applyBorder="1" applyAlignment="1">
      <alignment horizontal="center"/>
    </xf>
    <xf numFmtId="3" fontId="19" fillId="0" borderId="0" xfId="0" applyNumberFormat="1" applyFont="1"/>
    <xf numFmtId="0" fontId="1" fillId="0" borderId="0" xfId="0" applyFont="1" applyBorder="1" applyAlignment="1">
      <alignment horizontal="center" vertical="center"/>
    </xf>
    <xf numFmtId="0" fontId="16" fillId="0" borderId="0" xfId="0" applyFont="1" applyAlignment="1">
      <alignment horizontal="center"/>
    </xf>
    <xf numFmtId="3" fontId="1" fillId="0" borderId="6" xfId="0" applyNumberFormat="1" applyFont="1" applyFill="1" applyBorder="1" applyAlignment="1">
      <alignment horizontal="right" vertical="center"/>
    </xf>
    <xf numFmtId="3" fontId="3" fillId="0" borderId="0" xfId="0" applyNumberFormat="1" applyFont="1" applyFill="1" applyBorder="1" applyAlignment="1">
      <alignment horizontal="right" vertical="center" wrapText="1"/>
    </xf>
    <xf numFmtId="3" fontId="3" fillId="0" borderId="0" xfId="0" applyNumberFormat="1" applyFont="1" applyFill="1" applyAlignment="1">
      <alignment horizontal="right" vertical="center" wrapText="1"/>
    </xf>
    <xf numFmtId="3" fontId="3"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3" fontId="1" fillId="0" borderId="0" xfId="0" applyNumberFormat="1" applyFont="1" applyAlignment="1">
      <alignment vertical="center"/>
    </xf>
    <xf numFmtId="3" fontId="3" fillId="0" borderId="0" xfId="10" applyNumberFormat="1" applyFont="1"/>
    <xf numFmtId="3" fontId="3" fillId="0" borderId="6" xfId="0" applyNumberFormat="1" applyFont="1" applyBorder="1"/>
    <xf numFmtId="0" fontId="16" fillId="0" borderId="0" xfId="0" applyFont="1" applyFill="1" applyBorder="1" applyAlignment="1">
      <alignment horizontal="center"/>
    </xf>
    <xf numFmtId="0" fontId="16" fillId="0" borderId="0" xfId="0" quotePrefix="1" applyFont="1" applyAlignment="1">
      <alignment horizontal="left" wrapText="1"/>
    </xf>
    <xf numFmtId="0" fontId="15" fillId="0" borderId="0" xfId="2" applyFont="1"/>
    <xf numFmtId="9" fontId="4" fillId="0" borderId="0" xfId="6"/>
    <xf numFmtId="166" fontId="3" fillId="0" borderId="0" xfId="6" applyNumberFormat="1" applyFont="1"/>
    <xf numFmtId="0" fontId="3" fillId="0" borderId="0" xfId="0" applyFont="1" applyFill="1" applyBorder="1" applyAlignment="1">
      <alignment horizontal="left" indent="1"/>
    </xf>
    <xf numFmtId="0" fontId="3" fillId="0" borderId="0" xfId="0" applyFont="1" applyAlignment="1">
      <alignment horizontal="right"/>
    </xf>
    <xf numFmtId="0" fontId="21" fillId="0" borderId="9" xfId="0" applyFont="1" applyBorder="1"/>
    <xf numFmtId="0" fontId="1" fillId="0" borderId="6" xfId="0" applyFont="1" applyBorder="1" applyAlignment="1">
      <alignment vertical="center"/>
    </xf>
    <xf numFmtId="0" fontId="3" fillId="0" borderId="0" xfId="0" applyFont="1" applyBorder="1" applyAlignment="1">
      <alignment horizontal="left" indent="1"/>
    </xf>
    <xf numFmtId="0" fontId="3" fillId="0" borderId="0" xfId="0" applyFont="1" applyFill="1" applyAlignment="1">
      <alignment horizontal="left" indent="1"/>
    </xf>
    <xf numFmtId="0" fontId="22" fillId="0" borderId="0" xfId="0" applyFont="1"/>
    <xf numFmtId="0" fontId="23" fillId="0" borderId="0" xfId="0" applyFont="1"/>
    <xf numFmtId="1" fontId="13" fillId="0" borderId="0" xfId="2" applyNumberFormat="1" applyFont="1"/>
    <xf numFmtId="1" fontId="3" fillId="0" borderId="0" xfId="0" applyNumberFormat="1" applyFont="1"/>
    <xf numFmtId="0" fontId="24" fillId="0" borderId="0" xfId="0" applyFont="1"/>
    <xf numFmtId="0" fontId="25" fillId="0" borderId="0" xfId="0" applyFont="1"/>
    <xf numFmtId="0" fontId="9" fillId="0" borderId="0" xfId="2" applyFont="1"/>
    <xf numFmtId="0" fontId="16" fillId="0" borderId="0" xfId="0" quotePrefix="1" applyFont="1" applyAlignment="1">
      <alignment horizontal="left" wrapText="1"/>
    </xf>
    <xf numFmtId="0" fontId="16" fillId="0" borderId="0" xfId="0" quotePrefix="1" applyFont="1" applyAlignment="1">
      <alignment horizontal="left" vertical="top"/>
    </xf>
    <xf numFmtId="0" fontId="3" fillId="0" borderId="0" xfId="0" applyFont="1" applyAlignment="1">
      <alignment horizontal="center"/>
    </xf>
    <xf numFmtId="0" fontId="3" fillId="0" borderId="0" xfId="0" applyFont="1" applyBorder="1" applyAlignment="1">
      <alignment vertical="center"/>
    </xf>
    <xf numFmtId="0" fontId="3" fillId="0" borderId="0" xfId="0" applyFont="1" applyAlignment="1">
      <alignment horizontal="left" indent="1"/>
    </xf>
    <xf numFmtId="0" fontId="1" fillId="0" borderId="0" xfId="0" applyFont="1" applyFill="1" applyAlignment="1">
      <alignment horizontal="center" vertical="center" wrapText="1"/>
    </xf>
    <xf numFmtId="0" fontId="29" fillId="0" borderId="0" xfId="1" applyFont="1"/>
    <xf numFmtId="164" fontId="25" fillId="0" borderId="0" xfId="0" applyNumberFormat="1" applyFont="1"/>
    <xf numFmtId="3" fontId="31" fillId="0" borderId="0" xfId="0" applyNumberFormat="1" applyFont="1"/>
    <xf numFmtId="3" fontId="1" fillId="0" borderId="6" xfId="0" applyNumberFormat="1" applyFont="1" applyBorder="1"/>
    <xf numFmtId="0" fontId="3" fillId="0" borderId="9" xfId="10" applyFont="1" applyBorder="1"/>
    <xf numFmtId="0" fontId="15" fillId="0" borderId="0" xfId="10" applyFont="1" applyBorder="1" applyAlignment="1">
      <alignment horizontal="left" vertical="center"/>
    </xf>
    <xf numFmtId="0" fontId="2" fillId="0" borderId="0" xfId="0" applyFont="1" applyBorder="1" applyAlignment="1">
      <alignment horizontal="right"/>
    </xf>
    <xf numFmtId="0" fontId="12" fillId="0" borderId="0" xfId="10" applyFont="1" applyBorder="1" applyAlignment="1">
      <alignment horizontal="left" vertical="center" wrapText="1"/>
    </xf>
    <xf numFmtId="0" fontId="2" fillId="0" borderId="0" xfId="10" applyFont="1" applyBorder="1"/>
    <xf numFmtId="0" fontId="1" fillId="0" borderId="0" xfId="10" applyFont="1" applyFill="1" applyBorder="1"/>
    <xf numFmtId="0" fontId="3" fillId="0" borderId="0" xfId="10" applyFont="1" applyFill="1" applyBorder="1"/>
    <xf numFmtId="0" fontId="3" fillId="0" borderId="0" xfId="0" quotePrefix="1" applyFont="1" applyBorder="1"/>
    <xf numFmtId="0" fontId="10" fillId="0" borderId="0" xfId="10" applyFont="1" applyBorder="1" applyAlignment="1">
      <alignment horizontal="left" vertical="center"/>
    </xf>
    <xf numFmtId="3" fontId="1" fillId="0" borderId="0" xfId="0" applyNumberFormat="1" applyFont="1"/>
    <xf numFmtId="10" fontId="26" fillId="0" borderId="0" xfId="0" applyNumberFormat="1" applyFont="1"/>
    <xf numFmtId="0" fontId="16" fillId="0" borderId="7" xfId="0" applyFont="1" applyBorder="1" applyAlignment="1">
      <alignment horizontal="right"/>
    </xf>
    <xf numFmtId="166" fontId="1" fillId="0" borderId="0" xfId="6" applyNumberFormat="1" applyFont="1"/>
    <xf numFmtId="0" fontId="1" fillId="0" borderId="7" xfId="0" applyFont="1" applyBorder="1"/>
    <xf numFmtId="0" fontId="2" fillId="0" borderId="0" xfId="0" applyFont="1" applyBorder="1" applyAlignment="1">
      <alignment horizontal="left" vertical="center"/>
    </xf>
    <xf numFmtId="168" fontId="3" fillId="0" borderId="0" xfId="0" applyNumberFormat="1" applyFont="1" applyFill="1"/>
    <xf numFmtId="3" fontId="0" fillId="0" borderId="0" xfId="0" applyNumberFormat="1"/>
    <xf numFmtId="3" fontId="0" fillId="0" borderId="0" xfId="0" applyNumberFormat="1" applyFill="1"/>
    <xf numFmtId="3" fontId="20" fillId="0" borderId="0" xfId="0" applyNumberFormat="1" applyFont="1"/>
    <xf numFmtId="3" fontId="0" fillId="0" borderId="0" xfId="0" applyNumberFormat="1" applyFont="1"/>
    <xf numFmtId="3" fontId="0" fillId="0" borderId="0" xfId="0" applyNumberFormat="1" applyFont="1" applyBorder="1"/>
    <xf numFmtId="3" fontId="0" fillId="0" borderId="0" xfId="0" applyNumberFormat="1" applyBorder="1"/>
    <xf numFmtId="3" fontId="0" fillId="0" borderId="0" xfId="0" applyNumberFormat="1" applyAlignment="1">
      <alignment horizontal="center"/>
    </xf>
    <xf numFmtId="0" fontId="3" fillId="0" borderId="9" xfId="0" applyFont="1" applyBorder="1" applyAlignment="1">
      <alignment horizontal="center"/>
    </xf>
    <xf numFmtId="0" fontId="3" fillId="0" borderId="0" xfId="0" quotePrefix="1" applyFont="1" applyAlignment="1">
      <alignment horizontal="left" wrapText="1"/>
    </xf>
    <xf numFmtId="0" fontId="0" fillId="0" borderId="0" xfId="0" applyFont="1"/>
    <xf numFmtId="165" fontId="3" fillId="0" borderId="9" xfId="0" applyNumberFormat="1" applyFont="1" applyBorder="1"/>
    <xf numFmtId="0" fontId="3" fillId="0" borderId="0" xfId="0" quotePrefix="1" applyFont="1"/>
    <xf numFmtId="0" fontId="8" fillId="0" borderId="4" xfId="0" applyFont="1" applyBorder="1"/>
    <xf numFmtId="164" fontId="3" fillId="0" borderId="1" xfId="0" applyNumberFormat="1" applyFont="1" applyBorder="1" applyAlignment="1">
      <alignment horizontal="center" vertical="center"/>
    </xf>
    <xf numFmtId="0" fontId="35" fillId="2" borderId="0" xfId="0" applyFont="1" applyFill="1" applyBorder="1" applyAlignment="1">
      <alignment horizontal="center"/>
    </xf>
    <xf numFmtId="0" fontId="3" fillId="0" borderId="0" xfId="0" applyFont="1" applyFill="1" applyBorder="1" applyAlignment="1">
      <alignment horizontal="center"/>
    </xf>
    <xf numFmtId="3" fontId="1" fillId="0" borderId="1" xfId="0" applyNumberFormat="1" applyFont="1" applyBorder="1" applyAlignment="1">
      <alignment horizontal="center"/>
    </xf>
    <xf numFmtId="0" fontId="8" fillId="0" borderId="1" xfId="0" applyFont="1" applyBorder="1" applyAlignment="1">
      <alignment horizontal="center"/>
    </xf>
    <xf numFmtId="0" fontId="3" fillId="0" borderId="3" xfId="0" applyFont="1" applyBorder="1"/>
    <xf numFmtId="0" fontId="1" fillId="4" borderId="0" xfId="10" applyFont="1" applyFill="1" applyBorder="1"/>
    <xf numFmtId="0" fontId="2" fillId="4" borderId="0" xfId="10" applyFont="1" applyFill="1" applyBorder="1"/>
    <xf numFmtId="0" fontId="3" fillId="4" borderId="0" xfId="10" applyFont="1" applyFill="1" applyBorder="1"/>
    <xf numFmtId="3" fontId="4" fillId="0" borderId="0" xfId="6" applyNumberFormat="1" applyBorder="1" applyAlignment="1">
      <alignment vertical="center"/>
    </xf>
    <xf numFmtId="0" fontId="33" fillId="0" borderId="0" xfId="0" applyFont="1" applyBorder="1" applyAlignment="1">
      <alignment horizontal="center"/>
    </xf>
    <xf numFmtId="1" fontId="3" fillId="0" borderId="0" xfId="2" applyNumberFormat="1" applyFont="1"/>
    <xf numFmtId="0" fontId="1" fillId="0" borderId="0" xfId="0" applyFont="1" applyBorder="1"/>
    <xf numFmtId="3" fontId="3" fillId="0" borderId="0" xfId="0" applyNumberFormat="1" applyFont="1" applyBorder="1"/>
    <xf numFmtId="3" fontId="3" fillId="0" borderId="0" xfId="0" applyNumberFormat="1" applyFont="1" applyFill="1" applyBorder="1"/>
    <xf numFmtId="0" fontId="22" fillId="0" borderId="0" xfId="0" applyFont="1" applyBorder="1"/>
    <xf numFmtId="3" fontId="1" fillId="0" borderId="6" xfId="0" applyNumberFormat="1" applyFont="1" applyFill="1" applyBorder="1" applyAlignment="1">
      <alignment horizontal="right"/>
    </xf>
    <xf numFmtId="164" fontId="3" fillId="0" borderId="0" xfId="0" applyNumberFormat="1" applyFont="1"/>
    <xf numFmtId="0" fontId="22" fillId="0" borderId="0" xfId="0" applyFont="1" applyAlignment="1">
      <alignment horizontal="center"/>
    </xf>
    <xf numFmtId="1" fontId="3" fillId="0" borderId="0" xfId="0" applyNumberFormat="1" applyFont="1" applyBorder="1"/>
    <xf numFmtId="3" fontId="3" fillId="0" borderId="9" xfId="0" applyNumberFormat="1" applyFont="1" applyBorder="1"/>
    <xf numFmtId="166" fontId="2" fillId="0" borderId="0" xfId="0" applyNumberFormat="1" applyFont="1"/>
    <xf numFmtId="1" fontId="3" fillId="0" borderId="7" xfId="0" applyNumberFormat="1" applyFont="1" applyBorder="1"/>
    <xf numFmtId="3" fontId="22" fillId="0" borderId="0" xfId="0" applyNumberFormat="1" applyFont="1"/>
    <xf numFmtId="0" fontId="1" fillId="0" borderId="6" xfId="0" applyFont="1" applyBorder="1"/>
    <xf numFmtId="9" fontId="33" fillId="0" borderId="0" xfId="0" applyNumberFormat="1" applyFont="1" applyFill="1" applyBorder="1" applyAlignment="1">
      <alignment horizontal="center"/>
    </xf>
    <xf numFmtId="3" fontId="15" fillId="0" borderId="0" xfId="0" applyNumberFormat="1" applyFont="1" applyBorder="1" applyAlignment="1">
      <alignment horizontal="center"/>
    </xf>
    <xf numFmtId="0" fontId="3" fillId="0" borderId="1" xfId="0" applyFont="1" applyBorder="1" applyAlignment="1">
      <alignment horizontal="center"/>
    </xf>
    <xf numFmtId="1" fontId="16" fillId="0" borderId="0" xfId="0" applyNumberFormat="1" applyFont="1" applyBorder="1" applyAlignment="1">
      <alignment horizontal="center"/>
    </xf>
    <xf numFmtId="1" fontId="33" fillId="0" borderId="0" xfId="0" applyNumberFormat="1" applyFont="1" applyBorder="1" applyAlignment="1">
      <alignment horizontal="center"/>
    </xf>
    <xf numFmtId="0" fontId="1" fillId="0" borderId="3" xfId="0" applyFont="1" applyBorder="1" applyAlignment="1">
      <alignment horizontal="center" vertical="center"/>
    </xf>
    <xf numFmtId="3" fontId="1" fillId="0" borderId="0" xfId="10" applyNumberFormat="1" applyFont="1" applyBorder="1"/>
    <xf numFmtId="3" fontId="2" fillId="0" borderId="0" xfId="0" applyNumberFormat="1" applyFont="1"/>
    <xf numFmtId="3" fontId="1" fillId="4" borderId="0" xfId="0" applyNumberFormat="1" applyFont="1" applyFill="1" applyAlignment="1">
      <alignment horizontal="right"/>
    </xf>
    <xf numFmtId="3" fontId="2" fillId="4" borderId="0" xfId="0" applyNumberFormat="1" applyFont="1" applyFill="1" applyAlignment="1">
      <alignment horizontal="right"/>
    </xf>
    <xf numFmtId="3" fontId="31" fillId="0" borderId="0" xfId="0" applyNumberFormat="1" applyFont="1" applyFill="1"/>
    <xf numFmtId="3" fontId="2" fillId="0" borderId="9" xfId="10" applyNumberFormat="1" applyFont="1" applyBorder="1"/>
    <xf numFmtId="1" fontId="14" fillId="0" borderId="0" xfId="0" applyNumberFormat="1" applyFont="1"/>
    <xf numFmtId="1" fontId="0" fillId="0" borderId="0" xfId="0" applyNumberFormat="1"/>
    <xf numFmtId="0" fontId="33" fillId="0" borderId="0" xfId="0" applyFont="1" applyFill="1" applyBorder="1" applyAlignment="1">
      <alignment horizontal="left" indent="1"/>
    </xf>
    <xf numFmtId="168" fontId="3" fillId="0" borderId="9" xfId="0" applyNumberFormat="1" applyFont="1" applyFill="1" applyBorder="1"/>
    <xf numFmtId="0" fontId="3" fillId="0" borderId="0" xfId="0" quotePrefix="1" applyFont="1" applyFill="1"/>
    <xf numFmtId="1" fontId="38" fillId="0" borderId="0" xfId="0" applyNumberFormat="1" applyFont="1" applyFill="1"/>
    <xf numFmtId="1" fontId="0" fillId="0" borderId="0" xfId="0" applyNumberFormat="1" applyFont="1" applyFill="1"/>
    <xf numFmtId="1" fontId="3" fillId="0" borderId="0" xfId="0" applyNumberFormat="1" applyFont="1" applyFill="1"/>
    <xf numFmtId="0" fontId="3" fillId="0" borderId="9" xfId="0" applyFont="1" applyBorder="1" applyAlignment="1">
      <alignment horizontal="right"/>
    </xf>
    <xf numFmtId="0" fontId="1" fillId="0" borderId="0" xfId="0" applyFont="1" applyFill="1" applyBorder="1" applyAlignment="1">
      <alignment horizontal="left" indent="1"/>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3" fontId="1" fillId="3" borderId="15" xfId="0" applyNumberFormat="1" applyFont="1" applyFill="1" applyBorder="1" applyAlignment="1">
      <alignment vertical="center"/>
    </xf>
    <xf numFmtId="3" fontId="3" fillId="3" borderId="12" xfId="0" applyNumberFormat="1" applyFont="1" applyFill="1" applyBorder="1"/>
    <xf numFmtId="0" fontId="3" fillId="3" borderId="12" xfId="0" applyFont="1" applyFill="1" applyBorder="1"/>
    <xf numFmtId="3" fontId="2" fillId="3" borderId="12" xfId="0" applyNumberFormat="1" applyFont="1" applyFill="1" applyBorder="1"/>
    <xf numFmtId="3" fontId="1" fillId="3" borderId="15" xfId="0" applyNumberFormat="1" applyFont="1" applyFill="1" applyBorder="1"/>
    <xf numFmtId="166" fontId="2" fillId="3" borderId="12" xfId="0" applyNumberFormat="1" applyFont="1" applyFill="1" applyBorder="1"/>
    <xf numFmtId="0" fontId="1" fillId="0" borderId="7" xfId="0" applyFont="1" applyBorder="1" applyAlignment="1">
      <alignment horizontal="center" vertical="center"/>
    </xf>
    <xf numFmtId="0" fontId="1" fillId="0" borderId="17" xfId="0" applyFont="1" applyBorder="1" applyAlignment="1">
      <alignment horizontal="center" vertical="center" wrapText="1"/>
    </xf>
    <xf numFmtId="3" fontId="1" fillId="0" borderId="7" xfId="0" applyNumberFormat="1" applyFont="1" applyBorder="1" applyAlignment="1">
      <alignment vertical="center"/>
    </xf>
    <xf numFmtId="1" fontId="3" fillId="0" borderId="17" xfId="0" applyNumberFormat="1" applyFont="1" applyBorder="1"/>
    <xf numFmtId="3" fontId="1" fillId="0" borderId="7" xfId="0" applyNumberFormat="1" applyFont="1" applyBorder="1"/>
    <xf numFmtId="166" fontId="2" fillId="0" borderId="7" xfId="0" applyNumberFormat="1" applyFont="1" applyFill="1" applyBorder="1"/>
    <xf numFmtId="3" fontId="1" fillId="3" borderId="15" xfId="0" applyNumberFormat="1" applyFont="1" applyFill="1" applyBorder="1" applyAlignment="1"/>
    <xf numFmtId="3" fontId="1" fillId="3" borderId="12" xfId="0" applyNumberFormat="1" applyFont="1" applyFill="1" applyBorder="1"/>
    <xf numFmtId="164" fontId="1" fillId="3" borderId="12" xfId="0" applyNumberFormat="1" applyFont="1" applyFill="1" applyBorder="1"/>
    <xf numFmtId="166" fontId="1" fillId="3" borderId="12" xfId="6" applyNumberFormat="1" applyFont="1" applyFill="1" applyBorder="1"/>
    <xf numFmtId="166" fontId="3" fillId="3" borderId="12" xfId="6" applyNumberFormat="1" applyFont="1" applyFill="1" applyBorder="1"/>
    <xf numFmtId="0" fontId="33" fillId="0" borderId="0" xfId="0" applyFont="1" applyBorder="1" applyAlignment="1">
      <alignment horizontal="left" indent="1"/>
    </xf>
    <xf numFmtId="0" fontId="22" fillId="0" borderId="0" xfId="0" applyFont="1" applyAlignment="1">
      <alignment horizontal="right"/>
    </xf>
    <xf numFmtId="0" fontId="37" fillId="0" borderId="0" xfId="0" applyFont="1" applyBorder="1"/>
    <xf numFmtId="1" fontId="1" fillId="0" borderId="0" xfId="0" applyNumberFormat="1" applyFont="1" applyBorder="1"/>
    <xf numFmtId="0" fontId="36" fillId="0" borderId="0" xfId="0" applyFont="1" applyBorder="1"/>
    <xf numFmtId="0" fontId="37" fillId="0" borderId="0" xfId="0" applyFont="1" applyBorder="1" applyAlignment="1">
      <alignment horizontal="right"/>
    </xf>
    <xf numFmtId="0" fontId="16" fillId="0" borderId="7" xfId="0" applyFont="1" applyBorder="1"/>
    <xf numFmtId="0" fontId="3" fillId="0" borderId="0" xfId="0" quotePrefix="1" applyFont="1" applyBorder="1" applyAlignment="1">
      <alignment wrapText="1"/>
    </xf>
    <xf numFmtId="9" fontId="3" fillId="0" borderId="0" xfId="6" applyFont="1"/>
    <xf numFmtId="0" fontId="24" fillId="0" borderId="7" xfId="0" applyFont="1" applyBorder="1"/>
    <xf numFmtId="0" fontId="2" fillId="0" borderId="7" xfId="0" applyFont="1" applyBorder="1"/>
    <xf numFmtId="166" fontId="1" fillId="0" borderId="7" xfId="6" applyNumberFormat="1" applyFont="1" applyBorder="1"/>
    <xf numFmtId="9" fontId="3" fillId="0" borderId="0" xfId="9" applyFont="1" applyFill="1" applyBorder="1" applyAlignment="1">
      <alignment horizontal="center"/>
    </xf>
    <xf numFmtId="1" fontId="3" fillId="0" borderId="0" xfId="9" quotePrefix="1" applyNumberFormat="1" applyFont="1" applyFill="1" applyBorder="1" applyAlignment="1">
      <alignment horizontal="center"/>
    </xf>
    <xf numFmtId="0" fontId="2" fillId="0" borderId="0" xfId="4" applyFont="1" applyFill="1" applyBorder="1"/>
    <xf numFmtId="1" fontId="3" fillId="0" borderId="0" xfId="9" applyNumberFormat="1" applyFont="1" applyFill="1" applyBorder="1" applyAlignment="1">
      <alignment horizontal="center"/>
    </xf>
    <xf numFmtId="0" fontId="2" fillId="0" borderId="12" xfId="0" applyFont="1" applyFill="1" applyBorder="1" applyAlignment="1">
      <alignment vertical="center"/>
    </xf>
    <xf numFmtId="0" fontId="32" fillId="0" borderId="0" xfId="0" applyFont="1"/>
    <xf numFmtId="0" fontId="3" fillId="0" borderId="0" xfId="0" quotePrefix="1" applyFont="1" applyAlignment="1">
      <alignment horizontal="left" wrapText="1"/>
    </xf>
    <xf numFmtId="0" fontId="3" fillId="0" borderId="0" xfId="0" applyFont="1" applyFill="1" applyAlignment="1">
      <alignment horizontal="center"/>
    </xf>
    <xf numFmtId="3" fontId="1" fillId="0" borderId="18" xfId="0" applyNumberFormat="1" applyFont="1" applyBorder="1" applyAlignment="1">
      <alignment horizontal="center"/>
    </xf>
    <xf numFmtId="3" fontId="34" fillId="0" borderId="0" xfId="0" applyNumberFormat="1" applyFont="1"/>
    <xf numFmtId="0" fontId="15" fillId="0" borderId="3" xfId="0" applyFont="1" applyBorder="1" applyAlignment="1">
      <alignment vertical="center"/>
    </xf>
    <xf numFmtId="164" fontId="22" fillId="0" borderId="0" xfId="0" applyNumberFormat="1" applyFont="1" applyBorder="1" applyAlignment="1">
      <alignment vertical="center"/>
    </xf>
    <xf numFmtId="0" fontId="30" fillId="0" borderId="0" xfId="0" applyFont="1" applyBorder="1" applyAlignment="1">
      <alignment horizontal="left"/>
    </xf>
    <xf numFmtId="1" fontId="3" fillId="0" borderId="0" xfId="0" applyNumberFormat="1" applyFont="1" applyBorder="1" applyAlignment="1">
      <alignment horizontal="center"/>
    </xf>
    <xf numFmtId="1" fontId="3" fillId="0" borderId="1" xfId="0" applyNumberFormat="1" applyFont="1" applyBorder="1" applyAlignment="1">
      <alignment horizontal="center"/>
    </xf>
    <xf numFmtId="1" fontId="15" fillId="0" borderId="1" xfId="0" applyNumberFormat="1" applyFont="1" applyBorder="1" applyAlignment="1">
      <alignment horizontal="center"/>
    </xf>
    <xf numFmtId="0" fontId="3" fillId="0" borderId="18" xfId="0" applyFont="1" applyBorder="1"/>
    <xf numFmtId="3" fontId="1" fillId="0" borderId="7" xfId="0" applyNumberFormat="1" applyFont="1" applyBorder="1" applyAlignment="1"/>
    <xf numFmtId="0" fontId="3" fillId="0" borderId="7" xfId="0" applyFont="1" applyBorder="1" applyAlignment="1">
      <alignment horizontal="center"/>
    </xf>
    <xf numFmtId="1" fontId="3" fillId="0" borderId="7" xfId="0" applyNumberFormat="1" applyFont="1" applyFill="1" applyBorder="1"/>
    <xf numFmtId="1" fontId="3" fillId="0" borderId="17" xfId="0" applyNumberFormat="1" applyFont="1" applyFill="1" applyBorder="1"/>
    <xf numFmtId="166" fontId="3" fillId="0" borderId="7" xfId="0" applyNumberFormat="1" applyFont="1" applyFill="1" applyBorder="1"/>
    <xf numFmtId="9" fontId="20" fillId="0" borderId="7" xfId="6" applyFont="1" applyBorder="1"/>
    <xf numFmtId="166" fontId="4" fillId="0" borderId="7" xfId="6" applyNumberFormat="1" applyBorder="1"/>
    <xf numFmtId="166" fontId="4" fillId="3" borderId="0" xfId="6" applyNumberFormat="1" applyFill="1"/>
    <xf numFmtId="0" fontId="1" fillId="3" borderId="12" xfId="0" applyFont="1" applyFill="1" applyBorder="1" applyAlignment="1">
      <alignment horizontal="center"/>
    </xf>
    <xf numFmtId="0" fontId="1" fillId="3" borderId="14" xfId="0" applyFont="1" applyFill="1" applyBorder="1" applyAlignment="1">
      <alignment horizontal="center" vertical="center" wrapText="1"/>
    </xf>
    <xf numFmtId="3" fontId="1" fillId="3" borderId="12" xfId="0" applyNumberFormat="1" applyFont="1" applyFill="1" applyBorder="1" applyAlignment="1">
      <alignment vertical="center"/>
    </xf>
    <xf numFmtId="3" fontId="3" fillId="3" borderId="12" xfId="10" applyNumberFormat="1" applyFont="1" applyFill="1" applyBorder="1"/>
    <xf numFmtId="164" fontId="3" fillId="3" borderId="12" xfId="10" applyNumberFormat="1" applyFont="1" applyFill="1" applyBorder="1"/>
    <xf numFmtId="3" fontId="0" fillId="3" borderId="15" xfId="0" applyNumberFormat="1" applyFont="1" applyFill="1" applyBorder="1" applyAlignment="1">
      <alignment vertical="center" wrapText="1"/>
    </xf>
    <xf numFmtId="3" fontId="31" fillId="3" borderId="12" xfId="0" applyNumberFormat="1" applyFont="1" applyFill="1" applyBorder="1"/>
    <xf numFmtId="0" fontId="1" fillId="0" borderId="7" xfId="0" applyFont="1" applyBorder="1" applyAlignment="1">
      <alignment horizontal="center"/>
    </xf>
    <xf numFmtId="0" fontId="1" fillId="0" borderId="13" xfId="0" applyFont="1" applyBorder="1" applyAlignment="1">
      <alignment horizontal="center" vertical="center" wrapText="1"/>
    </xf>
    <xf numFmtId="3" fontId="3" fillId="0" borderId="7" xfId="0" applyNumberFormat="1" applyFont="1" applyBorder="1"/>
    <xf numFmtId="164" fontId="3" fillId="0" borderId="0" xfId="0" applyNumberFormat="1" applyFont="1" applyBorder="1" applyAlignment="1">
      <alignment horizontal="center" vertical="center"/>
    </xf>
    <xf numFmtId="0" fontId="2" fillId="0" borderId="0" xfId="0" applyFont="1" applyBorder="1" applyAlignment="1">
      <alignment horizontal="center"/>
    </xf>
    <xf numFmtId="9" fontId="4" fillId="0" borderId="0" xfId="6" applyBorder="1"/>
    <xf numFmtId="0" fontId="1" fillId="0" borderId="0" xfId="0" applyFont="1" applyAlignment="1">
      <alignment horizontal="right"/>
    </xf>
    <xf numFmtId="0" fontId="29" fillId="0" borderId="0" xfId="1" applyFont="1" applyAlignment="1">
      <alignment horizontal="right"/>
    </xf>
    <xf numFmtId="3" fontId="10" fillId="0" borderId="0" xfId="0" applyNumberFormat="1" applyFont="1" applyBorder="1" applyAlignment="1">
      <alignment horizontal="center"/>
    </xf>
    <xf numFmtId="3" fontId="1" fillId="0" borderId="0" xfId="0" applyNumberFormat="1" applyFont="1" applyBorder="1" applyAlignment="1">
      <alignment horizontal="center"/>
    </xf>
    <xf numFmtId="1" fontId="15" fillId="0" borderId="0" xfId="0" applyNumberFormat="1" applyFont="1" applyBorder="1" applyAlignment="1">
      <alignment horizontal="center"/>
    </xf>
    <xf numFmtId="3" fontId="3" fillId="0" borderId="7" xfId="0" applyNumberFormat="1" applyFont="1" applyBorder="1" applyAlignment="1">
      <alignment horizontal="center"/>
    </xf>
    <xf numFmtId="3" fontId="1" fillId="4" borderId="7" xfId="0" applyNumberFormat="1" applyFont="1" applyFill="1" applyBorder="1" applyAlignment="1">
      <alignment horizontal="right"/>
    </xf>
    <xf numFmtId="3" fontId="2" fillId="4" borderId="7" xfId="0" applyNumberFormat="1" applyFont="1" applyFill="1" applyBorder="1" applyAlignment="1">
      <alignment horizontal="right"/>
    </xf>
    <xf numFmtId="3" fontId="1" fillId="0" borderId="7" xfId="0" applyNumberFormat="1" applyFont="1" applyFill="1" applyBorder="1"/>
    <xf numFmtId="3" fontId="3" fillId="0" borderId="7" xfId="0" applyNumberFormat="1" applyFont="1" applyFill="1" applyBorder="1"/>
    <xf numFmtId="3" fontId="3" fillId="0" borderId="17" xfId="0" applyNumberFormat="1" applyFont="1" applyBorder="1"/>
    <xf numFmtId="1" fontId="1" fillId="0" borderId="6" xfId="0" applyNumberFormat="1" applyFont="1" applyBorder="1" applyAlignment="1">
      <alignment horizontal="right"/>
    </xf>
    <xf numFmtId="0" fontId="3" fillId="0" borderId="20" xfId="0" applyFont="1" applyBorder="1" applyAlignment="1">
      <alignment horizontal="right"/>
    </xf>
    <xf numFmtId="0" fontId="1" fillId="0" borderId="20" xfId="0" applyFont="1" applyBorder="1" applyAlignment="1">
      <alignment horizontal="right"/>
    </xf>
    <xf numFmtId="0" fontId="3" fillId="0" borderId="17" xfId="0" applyFont="1" applyBorder="1"/>
    <xf numFmtId="0" fontId="3" fillId="0" borderId="21" xfId="0" applyFont="1" applyBorder="1"/>
    <xf numFmtId="0" fontId="3" fillId="0" borderId="8" xfId="0" applyFont="1" applyBorder="1"/>
    <xf numFmtId="0" fontId="3" fillId="0" borderId="17" xfId="0" applyFont="1" applyBorder="1" applyAlignment="1">
      <alignment horizontal="right"/>
    </xf>
    <xf numFmtId="0" fontId="3" fillId="0" borderId="7" xfId="0" applyFont="1" applyBorder="1" applyAlignment="1">
      <alignment horizontal="right"/>
    </xf>
    <xf numFmtId="0" fontId="3" fillId="0" borderId="21" xfId="0" applyFont="1" applyBorder="1" applyAlignment="1">
      <alignment horizontal="right"/>
    </xf>
    <xf numFmtId="1" fontId="1" fillId="0" borderId="8" xfId="0" applyNumberFormat="1" applyFont="1" applyBorder="1" applyAlignment="1">
      <alignment horizontal="right"/>
    </xf>
    <xf numFmtId="0" fontId="3" fillId="0" borderId="0" xfId="0" applyFont="1" applyAlignment="1">
      <alignment horizontal="right" vertical="top"/>
    </xf>
    <xf numFmtId="0" fontId="29" fillId="0" borderId="0" xfId="1" applyFont="1" applyFill="1" applyBorder="1" applyAlignment="1">
      <alignment horizontal="right"/>
    </xf>
    <xf numFmtId="0" fontId="39" fillId="0" borderId="0" xfId="0" applyFont="1"/>
    <xf numFmtId="0" fontId="7" fillId="0" borderId="0" xfId="1"/>
    <xf numFmtId="0" fontId="0" fillId="0" borderId="0" xfId="0" applyAlignment="1">
      <alignment horizontal="left" vertical="center" indent="1"/>
    </xf>
    <xf numFmtId="0" fontId="40" fillId="0" borderId="0" xfId="0" applyFont="1"/>
    <xf numFmtId="0" fontId="7" fillId="0" borderId="0" xfId="1" applyAlignment="1">
      <alignment horizontal="left" vertical="center" indent="1"/>
    </xf>
    <xf numFmtId="0" fontId="41" fillId="0" borderId="0" xfId="0" applyFont="1" applyAlignment="1">
      <alignment vertical="center"/>
    </xf>
    <xf numFmtId="0" fontId="0" fillId="0" borderId="0" xfId="0" applyAlignment="1">
      <alignment wrapText="1"/>
    </xf>
    <xf numFmtId="0" fontId="42" fillId="0" borderId="0" xfId="0" applyFont="1"/>
    <xf numFmtId="0" fontId="43" fillId="0" borderId="0" xfId="0" applyFont="1"/>
    <xf numFmtId="0" fontId="3" fillId="0" borderId="0" xfId="0" quotePrefix="1" applyFont="1" applyAlignment="1">
      <alignment horizontal="left" wrapText="1"/>
    </xf>
    <xf numFmtId="0" fontId="44" fillId="0" borderId="0" xfId="0" applyFont="1" applyBorder="1" applyAlignment="1">
      <alignment horizontal="left" indent="1"/>
    </xf>
    <xf numFmtId="165" fontId="3" fillId="0" borderId="0" xfId="0" applyNumberFormat="1" applyFont="1" applyAlignment="1">
      <alignment vertical="center"/>
    </xf>
    <xf numFmtId="0" fontId="3" fillId="0" borderId="0" xfId="0" applyFont="1" applyFill="1" applyBorder="1" applyAlignment="1">
      <alignment horizontal="left" wrapText="1" indent="1"/>
    </xf>
    <xf numFmtId="3" fontId="22" fillId="0" borderId="0" xfId="0" applyNumberFormat="1" applyFont="1" applyBorder="1"/>
    <xf numFmtId="3" fontId="22" fillId="0" borderId="12" xfId="0" applyNumberFormat="1" applyFont="1" applyBorder="1"/>
    <xf numFmtId="0" fontId="22" fillId="0" borderId="12" xfId="0" applyFont="1" applyBorder="1"/>
    <xf numFmtId="166" fontId="22" fillId="0" borderId="12" xfId="0" applyNumberFormat="1" applyFont="1" applyFill="1" applyBorder="1"/>
    <xf numFmtId="9" fontId="20" fillId="0" borderId="19" xfId="6" applyFont="1" applyBorder="1"/>
    <xf numFmtId="166" fontId="20" fillId="0" borderId="0" xfId="6" applyNumberFormat="1" applyFont="1"/>
    <xf numFmtId="0" fontId="30" fillId="0" borderId="0" xfId="0" applyFont="1" applyAlignment="1">
      <alignment horizontal="right"/>
    </xf>
    <xf numFmtId="0" fontId="22" fillId="0" borderId="0" xfId="0" applyFont="1" applyBorder="1" applyAlignment="1">
      <alignment horizontal="center"/>
    </xf>
    <xf numFmtId="166" fontId="22" fillId="0" borderId="0" xfId="0" applyNumberFormat="1" applyFont="1" applyFill="1" applyBorder="1"/>
    <xf numFmtId="166" fontId="3" fillId="5" borderId="0" xfId="6" applyNumberFormat="1" applyFont="1" applyFill="1"/>
    <xf numFmtId="3" fontId="31" fillId="0" borderId="0" xfId="0" applyNumberFormat="1" applyFont="1" applyBorder="1"/>
    <xf numFmtId="165" fontId="3" fillId="0" borderId="0" xfId="0" applyNumberFormat="1" applyFont="1" applyFill="1" applyBorder="1"/>
    <xf numFmtId="0" fontId="22" fillId="0" borderId="0" xfId="0" applyFont="1" applyFill="1"/>
    <xf numFmtId="166" fontId="22" fillId="0" borderId="7" xfId="6" applyNumberFormat="1" applyFont="1" applyBorder="1"/>
    <xf numFmtId="0" fontId="1" fillId="5" borderId="0" xfId="0" applyFont="1" applyFill="1" applyAlignment="1">
      <alignment horizontal="center"/>
    </xf>
    <xf numFmtId="0" fontId="1" fillId="5" borderId="1" xfId="10" applyFont="1" applyFill="1" applyBorder="1" applyAlignment="1">
      <alignment horizontal="center" vertical="center" wrapText="1"/>
    </xf>
    <xf numFmtId="3" fontId="1" fillId="5" borderId="0" xfId="0" applyNumberFormat="1" applyFont="1" applyFill="1" applyAlignment="1">
      <alignment vertical="center"/>
    </xf>
    <xf numFmtId="3" fontId="3" fillId="5" borderId="0" xfId="10" applyNumberFormat="1" applyFont="1" applyFill="1"/>
    <xf numFmtId="3" fontId="3" fillId="5" borderId="0" xfId="10" applyNumberFormat="1" applyFont="1" applyFill="1" applyBorder="1"/>
    <xf numFmtId="3" fontId="3" fillId="5" borderId="0" xfId="10" applyNumberFormat="1" applyFont="1" applyFill="1" applyAlignment="1">
      <alignment horizontal="right"/>
    </xf>
    <xf numFmtId="3" fontId="8" fillId="5" borderId="0" xfId="10" applyNumberFormat="1" applyFont="1" applyFill="1"/>
    <xf numFmtId="3" fontId="22" fillId="5" borderId="0" xfId="10" applyNumberFormat="1" applyFont="1" applyFill="1"/>
    <xf numFmtId="3" fontId="3" fillId="5" borderId="0" xfId="5" applyNumberFormat="1" applyFont="1" applyFill="1"/>
    <xf numFmtId="164" fontId="3" fillId="5" borderId="0" xfId="10" applyNumberFormat="1" applyFont="1" applyFill="1" applyBorder="1"/>
    <xf numFmtId="164" fontId="3" fillId="5" borderId="0" xfId="10" applyNumberFormat="1" applyFont="1" applyFill="1"/>
    <xf numFmtId="3" fontId="3" fillId="5" borderId="6" xfId="0" applyNumberFormat="1" applyFont="1" applyFill="1" applyBorder="1"/>
    <xf numFmtId="3" fontId="31" fillId="5" borderId="0" xfId="10" applyNumberFormat="1" applyFont="1" applyFill="1" applyBorder="1"/>
    <xf numFmtId="3" fontId="31" fillId="5" borderId="0" xfId="0" applyNumberFormat="1" applyFont="1" applyFill="1"/>
    <xf numFmtId="3" fontId="1" fillId="5" borderId="6" xfId="0" applyNumberFormat="1" applyFont="1" applyFill="1" applyBorder="1"/>
    <xf numFmtId="0" fontId="10" fillId="5" borderId="3" xfId="0" applyFont="1" applyFill="1" applyBorder="1" applyAlignment="1">
      <alignment horizontal="center"/>
    </xf>
    <xf numFmtId="0" fontId="1" fillId="5" borderId="3" xfId="0" applyFont="1" applyFill="1" applyBorder="1" applyAlignment="1">
      <alignment horizontal="center"/>
    </xf>
    <xf numFmtId="164" fontId="3" fillId="5" borderId="1" xfId="0" applyNumberFormat="1" applyFont="1" applyFill="1" applyBorder="1" applyAlignment="1">
      <alignment horizontal="center" vertical="center"/>
    </xf>
    <xf numFmtId="164" fontId="8" fillId="5" borderId="0" xfId="0" applyNumberFormat="1" applyFont="1" applyFill="1" applyBorder="1" applyAlignment="1">
      <alignment horizontal="center" vertical="center"/>
    </xf>
    <xf numFmtId="0" fontId="11" fillId="5" borderId="0" xfId="0" applyFont="1" applyFill="1" applyBorder="1" applyAlignment="1">
      <alignment horizontal="center"/>
    </xf>
    <xf numFmtId="0" fontId="35" fillId="5" borderId="0" xfId="0" applyFont="1" applyFill="1" applyBorder="1" applyAlignment="1">
      <alignment horizontal="center"/>
    </xf>
    <xf numFmtId="0" fontId="8" fillId="5" borderId="0" xfId="0" applyFont="1" applyFill="1" applyBorder="1" applyAlignment="1">
      <alignment horizontal="center"/>
    </xf>
    <xf numFmtId="0" fontId="3" fillId="5" borderId="0" xfId="0" applyFont="1" applyFill="1" applyBorder="1" applyAlignment="1">
      <alignment horizontal="center"/>
    </xf>
    <xf numFmtId="0" fontId="8" fillId="5" borderId="1" xfId="0" applyFont="1" applyFill="1" applyBorder="1" applyAlignment="1">
      <alignment horizontal="center"/>
    </xf>
    <xf numFmtId="0" fontId="3" fillId="5" borderId="1" xfId="0" applyFont="1" applyFill="1" applyBorder="1" applyAlignment="1">
      <alignment horizontal="center"/>
    </xf>
    <xf numFmtId="3" fontId="10" fillId="5" borderId="1" xfId="0" applyNumberFormat="1" applyFont="1" applyFill="1" applyBorder="1" applyAlignment="1">
      <alignment horizontal="center"/>
    </xf>
    <xf numFmtId="3" fontId="1" fillId="5" borderId="1" xfId="0" applyNumberFormat="1" applyFont="1" applyFill="1" applyBorder="1" applyAlignment="1">
      <alignment horizontal="center"/>
    </xf>
    <xf numFmtId="1" fontId="22" fillId="0" borderId="0" xfId="0" applyNumberFormat="1" applyFont="1" applyBorder="1" applyAlignment="1">
      <alignment horizontal="center"/>
    </xf>
    <xf numFmtId="9" fontId="22" fillId="0" borderId="0" xfId="0" applyNumberFormat="1" applyFont="1" applyFill="1" applyBorder="1" applyAlignment="1">
      <alignment horizontal="center"/>
    </xf>
    <xf numFmtId="1" fontId="1" fillId="5" borderId="0" xfId="10" applyNumberFormat="1" applyFont="1" applyFill="1" applyBorder="1" applyAlignment="1">
      <alignment horizontal="center"/>
    </xf>
    <xf numFmtId="1" fontId="1" fillId="5" borderId="0" xfId="10" applyNumberFormat="1" applyFont="1" applyFill="1" applyAlignment="1">
      <alignment horizontal="center"/>
    </xf>
    <xf numFmtId="0" fontId="1" fillId="5" borderId="1" xfId="0" applyFont="1" applyFill="1" applyBorder="1" applyAlignment="1">
      <alignment horizontal="center" vertical="center" wrapText="1"/>
    </xf>
    <xf numFmtId="0" fontId="3" fillId="5" borderId="3" xfId="10" applyFont="1" applyFill="1" applyBorder="1"/>
    <xf numFmtId="164" fontId="3" fillId="5" borderId="3" xfId="10" applyNumberFormat="1" applyFont="1" applyFill="1" applyBorder="1"/>
    <xf numFmtId="3" fontId="1" fillId="5" borderId="0" xfId="10" applyNumberFormat="1" applyFont="1" applyFill="1" applyBorder="1"/>
    <xf numFmtId="3" fontId="1" fillId="5" borderId="0" xfId="10" applyNumberFormat="1" applyFont="1" applyFill="1"/>
    <xf numFmtId="3" fontId="2" fillId="5" borderId="0" xfId="10" applyNumberFormat="1" applyFont="1" applyFill="1" applyBorder="1"/>
    <xf numFmtId="3" fontId="2" fillId="5" borderId="0" xfId="10" applyNumberFormat="1" applyFont="1" applyFill="1"/>
    <xf numFmtId="3" fontId="1" fillId="5" borderId="0" xfId="10" applyNumberFormat="1" applyFont="1" applyFill="1" applyBorder="1" applyAlignment="1">
      <alignment horizontal="right"/>
    </xf>
    <xf numFmtId="3" fontId="1" fillId="5" borderId="0" xfId="10" applyNumberFormat="1" applyFont="1" applyFill="1" applyAlignment="1">
      <alignment horizontal="right"/>
    </xf>
    <xf numFmtId="3" fontId="3" fillId="5" borderId="0" xfId="0" applyNumberFormat="1" applyFont="1" applyFill="1" applyBorder="1"/>
    <xf numFmtId="3" fontId="3" fillId="5" borderId="0" xfId="0" applyNumberFormat="1" applyFont="1" applyFill="1"/>
    <xf numFmtId="3" fontId="3" fillId="5" borderId="9" xfId="10" applyNumberFormat="1" applyFont="1" applyFill="1" applyBorder="1"/>
    <xf numFmtId="3" fontId="22" fillId="0" borderId="12" xfId="0" applyNumberFormat="1" applyFont="1" applyBorder="1" applyAlignment="1">
      <alignment horizontal="center"/>
    </xf>
    <xf numFmtId="3" fontId="22" fillId="0" borderId="0" xfId="0" applyNumberFormat="1" applyFont="1" applyAlignment="1">
      <alignment horizontal="center"/>
    </xf>
    <xf numFmtId="3" fontId="20" fillId="0" borderId="0" xfId="0" applyNumberFormat="1" applyFont="1" applyBorder="1" applyAlignment="1">
      <alignment horizontal="right" vertical="center" wrapText="1"/>
    </xf>
    <xf numFmtId="3" fontId="22" fillId="4" borderId="12" xfId="0" applyNumberFormat="1" applyFont="1" applyFill="1" applyBorder="1"/>
    <xf numFmtId="3" fontId="22" fillId="4" borderId="0" xfId="0" applyNumberFormat="1" applyFont="1" applyFill="1"/>
    <xf numFmtId="0" fontId="22" fillId="4" borderId="0" xfId="0" applyFont="1" applyFill="1"/>
    <xf numFmtId="3" fontId="15" fillId="0" borderId="0" xfId="0" applyNumberFormat="1" applyFont="1" applyBorder="1"/>
    <xf numFmtId="9" fontId="15" fillId="0" borderId="0" xfId="6" applyFont="1" applyAlignment="1">
      <alignment vertical="center"/>
    </xf>
    <xf numFmtId="3" fontId="16" fillId="0" borderId="0" xfId="0" applyNumberFormat="1" applyFont="1" applyBorder="1"/>
    <xf numFmtId="9" fontId="16" fillId="0" borderId="0" xfId="6" applyFont="1" applyAlignment="1">
      <alignment vertical="center"/>
    </xf>
    <xf numFmtId="3" fontId="17" fillId="0" borderId="0" xfId="0" applyNumberFormat="1" applyFont="1" applyBorder="1"/>
    <xf numFmtId="9" fontId="47" fillId="0" borderId="6" xfId="6" applyFont="1" applyBorder="1" applyAlignment="1">
      <alignment horizontal="right" vertical="center"/>
    </xf>
    <xf numFmtId="9" fontId="47" fillId="0" borderId="9" xfId="6" applyFont="1" applyBorder="1" applyAlignment="1">
      <alignment horizontal="right" vertical="center"/>
    </xf>
    <xf numFmtId="9" fontId="15" fillId="0" borderId="6" xfId="6" applyFont="1" applyBorder="1" applyAlignment="1"/>
    <xf numFmtId="166" fontId="15" fillId="0" borderId="12" xfId="6" applyNumberFormat="1" applyFont="1" applyBorder="1"/>
    <xf numFmtId="166" fontId="15" fillId="0" borderId="0" xfId="6" applyNumberFormat="1" applyFont="1" applyBorder="1"/>
    <xf numFmtId="166" fontId="16" fillId="0" borderId="12" xfId="6" applyNumberFormat="1" applyFont="1" applyBorder="1"/>
    <xf numFmtId="166" fontId="17" fillId="0" borderId="12" xfId="0" applyNumberFormat="1" applyFont="1" applyFill="1" applyBorder="1"/>
    <xf numFmtId="3" fontId="16" fillId="0" borderId="0" xfId="0" applyNumberFormat="1" applyFont="1"/>
    <xf numFmtId="3" fontId="15" fillId="0" borderId="0" xfId="0" applyNumberFormat="1" applyFont="1"/>
    <xf numFmtId="0" fontId="15" fillId="0" borderId="0" xfId="0" applyFont="1" applyFill="1" applyBorder="1" applyAlignment="1">
      <alignment horizontal="center"/>
    </xf>
    <xf numFmtId="0" fontId="15" fillId="0" borderId="1" xfId="0" applyFont="1" applyFill="1" applyBorder="1" applyAlignment="1">
      <alignment horizontal="center" vertical="center" wrapText="1"/>
    </xf>
    <xf numFmtId="0" fontId="17" fillId="0" borderId="0" xfId="10" applyFont="1" applyBorder="1"/>
    <xf numFmtId="3" fontId="39" fillId="0" borderId="0" xfId="0" applyNumberFormat="1" applyFont="1"/>
    <xf numFmtId="0" fontId="39" fillId="0" borderId="22" xfId="0" applyFont="1" applyBorder="1"/>
    <xf numFmtId="3" fontId="39" fillId="0" borderId="22" xfId="0" applyNumberFormat="1" applyFont="1" applyBorder="1"/>
    <xf numFmtId="0" fontId="39" fillId="0" borderId="0" xfId="0" applyFont="1" applyBorder="1"/>
    <xf numFmtId="3" fontId="39" fillId="0" borderId="0" xfId="0" applyNumberFormat="1" applyFont="1" applyBorder="1"/>
    <xf numFmtId="3" fontId="16" fillId="0" borderId="12" xfId="0" applyNumberFormat="1" applyFont="1" applyBorder="1"/>
    <xf numFmtId="3" fontId="15" fillId="0" borderId="12" xfId="0" applyNumberFormat="1" applyFont="1" applyBorder="1"/>
    <xf numFmtId="3" fontId="15" fillId="0" borderId="15" xfId="0" applyNumberFormat="1" applyFont="1" applyBorder="1"/>
    <xf numFmtId="3" fontId="17" fillId="0" borderId="12" xfId="0" applyNumberFormat="1" applyFont="1" applyBorder="1"/>
    <xf numFmtId="3" fontId="22" fillId="0" borderId="0" xfId="0" applyNumberFormat="1" applyFont="1" applyFill="1" applyBorder="1"/>
    <xf numFmtId="0" fontId="48" fillId="0" borderId="0" xfId="0" applyFont="1"/>
    <xf numFmtId="3" fontId="48" fillId="0" borderId="0" xfId="0" applyNumberFormat="1" applyFont="1"/>
    <xf numFmtId="0" fontId="15" fillId="0" borderId="0" xfId="2" applyFont="1" applyFill="1" applyBorder="1"/>
    <xf numFmtId="0" fontId="4" fillId="0" borderId="0" xfId="2" applyFont="1" applyFill="1" applyBorder="1"/>
    <xf numFmtId="0" fontId="6" fillId="0" borderId="0" xfId="2"/>
    <xf numFmtId="0" fontId="2" fillId="0" borderId="0" xfId="2" applyFont="1" applyFill="1" applyBorder="1"/>
    <xf numFmtId="0" fontId="3" fillId="0" borderId="0" xfId="2" applyFont="1" applyFill="1" applyBorder="1"/>
    <xf numFmtId="0" fontId="1" fillId="0" borderId="0" xfId="2" applyFont="1" applyFill="1" applyBorder="1" applyAlignment="1">
      <alignment horizontal="center"/>
    </xf>
    <xf numFmtId="0" fontId="1" fillId="0" borderId="10" xfId="2" applyFont="1" applyFill="1" applyBorder="1"/>
    <xf numFmtId="3" fontId="1" fillId="0" borderId="10" xfId="2" applyNumberFormat="1" applyFont="1" applyFill="1" applyBorder="1" applyAlignment="1">
      <alignment horizontal="center"/>
    </xf>
    <xf numFmtId="9" fontId="1" fillId="0" borderId="0" xfId="9" applyFont="1" applyFill="1" applyBorder="1" applyAlignment="1">
      <alignment horizontal="center"/>
    </xf>
    <xf numFmtId="0" fontId="1" fillId="0" borderId="0" xfId="2" applyFont="1" applyFill="1" applyBorder="1"/>
    <xf numFmtId="3" fontId="3" fillId="0" borderId="0" xfId="2" applyNumberFormat="1" applyFont="1" applyFill="1" applyBorder="1" applyAlignment="1">
      <alignment horizontal="center"/>
    </xf>
    <xf numFmtId="0" fontId="1" fillId="0" borderId="11" xfId="2" applyFont="1" applyFill="1" applyBorder="1"/>
    <xf numFmtId="3" fontId="3" fillId="0" borderId="9" xfId="2" applyNumberFormat="1" applyFont="1" applyFill="1" applyBorder="1" applyAlignment="1">
      <alignment horizontal="center"/>
    </xf>
    <xf numFmtId="9" fontId="4" fillId="0" borderId="0" xfId="7" applyFont="1" applyFill="1" applyBorder="1"/>
    <xf numFmtId="0" fontId="1" fillId="0" borderId="0" xfId="2" applyFont="1" applyFill="1" applyBorder="1" applyAlignment="1">
      <alignment horizontal="right"/>
    </xf>
    <xf numFmtId="0" fontId="3" fillId="0" borderId="0" xfId="0" quotePrefix="1" applyFont="1" applyBorder="1" applyAlignment="1">
      <alignment horizontal="left" wrapText="1"/>
    </xf>
    <xf numFmtId="0" fontId="15" fillId="0" borderId="0" xfId="0" applyFont="1" applyAlignment="1">
      <alignment horizontal="center"/>
    </xf>
    <xf numFmtId="0" fontId="15" fillId="0" borderId="1" xfId="0" applyFont="1" applyBorder="1" applyAlignment="1">
      <alignment horizontal="center" vertical="center" wrapText="1"/>
    </xf>
    <xf numFmtId="1" fontId="16" fillId="0" borderId="0" xfId="0" applyNumberFormat="1" applyFont="1"/>
    <xf numFmtId="0" fontId="16" fillId="0" borderId="0" xfId="0" applyFont="1" applyBorder="1"/>
    <xf numFmtId="3" fontId="16" fillId="0" borderId="9" xfId="0" applyNumberFormat="1" applyFont="1" applyBorder="1"/>
    <xf numFmtId="1" fontId="17" fillId="0" borderId="0" xfId="10" applyNumberFormat="1" applyFont="1" applyBorder="1"/>
    <xf numFmtId="0" fontId="15" fillId="0" borderId="0" xfId="0" applyFont="1" applyBorder="1" applyAlignment="1">
      <alignment horizontal="center" vertical="center"/>
    </xf>
    <xf numFmtId="164" fontId="16" fillId="0" borderId="0" xfId="0" applyNumberFormat="1" applyFont="1" applyBorder="1" applyAlignment="1">
      <alignment horizontal="center" vertical="center"/>
    </xf>
    <xf numFmtId="0" fontId="17" fillId="0" borderId="0" xfId="0" applyFont="1" applyBorder="1" applyAlignment="1">
      <alignment horizontal="center"/>
    </xf>
    <xf numFmtId="9" fontId="16" fillId="0" borderId="0" xfId="0" applyNumberFormat="1" applyFont="1" applyFill="1" applyBorder="1" applyAlignment="1">
      <alignment horizontal="center"/>
    </xf>
    <xf numFmtId="0" fontId="3" fillId="0" borderId="4" xfId="0" applyFont="1" applyFill="1" applyBorder="1" applyAlignment="1">
      <alignment horizontal="left" wrapText="1"/>
    </xf>
    <xf numFmtId="1" fontId="15" fillId="0" borderId="18" xfId="0" applyNumberFormat="1" applyFont="1" applyFill="1" applyBorder="1" applyAlignment="1">
      <alignment horizontal="center"/>
    </xf>
    <xf numFmtId="3" fontId="49" fillId="0" borderId="0" xfId="0" applyNumberFormat="1" applyFont="1"/>
    <xf numFmtId="3" fontId="49" fillId="0" borderId="0" xfId="0" applyNumberFormat="1" applyFont="1" applyFill="1"/>
    <xf numFmtId="9" fontId="24" fillId="0" borderId="0" xfId="2" applyNumberFormat="1" applyFont="1"/>
    <xf numFmtId="0" fontId="2" fillId="0" borderId="0" xfId="0" applyFont="1" applyAlignment="1">
      <alignment horizontal="left"/>
    </xf>
    <xf numFmtId="167" fontId="3" fillId="0" borderId="0" xfId="0" quotePrefix="1" applyNumberFormat="1" applyFont="1" applyAlignment="1">
      <alignment horizontal="right"/>
    </xf>
    <xf numFmtId="1" fontId="1" fillId="0" borderId="0" xfId="0" applyNumberFormat="1" applyFont="1" applyAlignment="1">
      <alignment horizontal="right"/>
    </xf>
    <xf numFmtId="1" fontId="1" fillId="0" borderId="7" xfId="0" applyNumberFormat="1" applyFont="1" applyBorder="1" applyAlignment="1">
      <alignment horizontal="right"/>
    </xf>
    <xf numFmtId="1" fontId="3" fillId="0" borderId="0" xfId="0" applyNumberFormat="1" applyFont="1" applyAlignment="1">
      <alignment horizontal="right"/>
    </xf>
    <xf numFmtId="1" fontId="3" fillId="0" borderId="20" xfId="0" applyNumberFormat="1" applyFont="1" applyBorder="1" applyAlignment="1">
      <alignment horizontal="right"/>
    </xf>
    <xf numFmtId="1" fontId="15" fillId="0" borderId="0" xfId="0" applyNumberFormat="1" applyFont="1" applyFill="1" applyBorder="1" applyAlignment="1">
      <alignment horizontal="center"/>
    </xf>
    <xf numFmtId="0" fontId="50" fillId="2" borderId="0" xfId="0" applyFont="1" applyFill="1" applyBorder="1" applyAlignment="1">
      <alignment horizontal="center"/>
    </xf>
    <xf numFmtId="3" fontId="15" fillId="0" borderId="0" xfId="0" applyNumberFormat="1" applyFont="1" applyFill="1" applyBorder="1" applyAlignment="1">
      <alignment horizontal="center"/>
    </xf>
    <xf numFmtId="9" fontId="3" fillId="0" borderId="0" xfId="6" applyFont="1" applyBorder="1"/>
    <xf numFmtId="0" fontId="25" fillId="4" borderId="0" xfId="10" applyFont="1" applyFill="1" applyBorder="1"/>
    <xf numFmtId="0" fontId="22" fillId="4" borderId="0" xfId="10" applyFont="1" applyFill="1" applyBorder="1"/>
    <xf numFmtId="164" fontId="25" fillId="0" borderId="0" xfId="10" applyNumberFormat="1" applyFont="1" applyBorder="1" applyAlignment="1">
      <alignment horizontal="center"/>
    </xf>
    <xf numFmtId="164" fontId="25" fillId="0" borderId="0" xfId="10" applyNumberFormat="1" applyFont="1" applyAlignment="1">
      <alignment horizontal="center"/>
    </xf>
    <xf numFmtId="9" fontId="16" fillId="0" borderId="0" xfId="6" applyFont="1" applyBorder="1" applyAlignment="1">
      <alignment horizontal="center"/>
    </xf>
    <xf numFmtId="9" fontId="16" fillId="0" borderId="18" xfId="0" applyNumberFormat="1" applyFont="1" applyFill="1" applyBorder="1" applyAlignment="1">
      <alignment horizontal="center"/>
    </xf>
    <xf numFmtId="3" fontId="3" fillId="0" borderId="0" xfId="0" applyNumberFormat="1" applyFont="1" applyFill="1" applyBorder="1" applyAlignment="1">
      <alignment vertical="center"/>
    </xf>
    <xf numFmtId="0" fontId="15" fillId="0" borderId="16" xfId="0" applyFont="1" applyFill="1" applyBorder="1" applyAlignment="1">
      <alignment horizontal="center" vertical="center" wrapText="1"/>
    </xf>
    <xf numFmtId="3" fontId="15" fillId="0" borderId="12" xfId="0" applyNumberFormat="1" applyFont="1" applyBorder="1" applyAlignment="1">
      <alignment horizontal="right" vertical="center"/>
    </xf>
    <xf numFmtId="1" fontId="16" fillId="0" borderId="12" xfId="0" applyNumberFormat="1" applyFont="1" applyBorder="1"/>
    <xf numFmtId="1" fontId="16" fillId="0" borderId="12" xfId="0" applyNumberFormat="1" applyFont="1" applyFill="1" applyBorder="1"/>
    <xf numFmtId="9" fontId="47" fillId="0" borderId="12" xfId="6" applyFont="1" applyBorder="1" applyAlignment="1">
      <alignment horizontal="right" vertical="center"/>
    </xf>
    <xf numFmtId="3" fontId="15" fillId="0" borderId="12" xfId="6" applyNumberFormat="1" applyFont="1" applyBorder="1" applyAlignment="1">
      <alignment vertical="center"/>
    </xf>
    <xf numFmtId="3" fontId="15" fillId="0" borderId="12" xfId="6" applyNumberFormat="1" applyFont="1" applyBorder="1" applyAlignment="1"/>
    <xf numFmtId="166" fontId="16" fillId="0" borderId="12" xfId="0" applyNumberFormat="1" applyFont="1" applyFill="1" applyBorder="1"/>
    <xf numFmtId="1" fontId="17" fillId="0" borderId="23" xfId="0" applyNumberFormat="1" applyFont="1" applyBorder="1"/>
    <xf numFmtId="1" fontId="16" fillId="0" borderId="23" xfId="0" applyNumberFormat="1" applyFont="1" applyBorder="1"/>
    <xf numFmtId="3" fontId="17" fillId="0" borderId="9" xfId="0" applyNumberFormat="1" applyFont="1" applyBorder="1"/>
    <xf numFmtId="166" fontId="16" fillId="0" borderId="0" xfId="0" applyNumberFormat="1" applyFont="1" applyFill="1"/>
    <xf numFmtId="166" fontId="3" fillId="0" borderId="7" xfId="6" applyNumberFormat="1" applyFont="1" applyBorder="1"/>
    <xf numFmtId="166" fontId="17" fillId="0" borderId="0" xfId="0" applyNumberFormat="1" applyFont="1"/>
    <xf numFmtId="0" fontId="15" fillId="0" borderId="12" xfId="0" applyFont="1" applyBorder="1" applyAlignment="1">
      <alignment horizontal="center" vertical="center"/>
    </xf>
    <xf numFmtId="3" fontId="16" fillId="0" borderId="0" xfId="0" applyNumberFormat="1" applyFont="1" applyAlignment="1">
      <alignment horizontal="right" vertical="center"/>
    </xf>
    <xf numFmtId="3" fontId="16" fillId="0" borderId="9" xfId="0" applyNumberFormat="1" applyFont="1" applyBorder="1" applyAlignment="1">
      <alignment horizontal="right" vertical="center"/>
    </xf>
    <xf numFmtId="3" fontId="16" fillId="0" borderId="6" xfId="0" applyNumberFormat="1" applyFont="1" applyBorder="1" applyAlignment="1">
      <alignment horizontal="right" vertical="center"/>
    </xf>
    <xf numFmtId="166" fontId="22" fillId="0" borderId="12" xfId="6" applyNumberFormat="1" applyFont="1" applyBorder="1"/>
    <xf numFmtId="9" fontId="47" fillId="0" borderId="15" xfId="6" applyFont="1" applyBorder="1" applyAlignment="1">
      <alignment horizontal="right" vertical="center"/>
    </xf>
    <xf numFmtId="166" fontId="22" fillId="0" borderId="15" xfId="6" applyNumberFormat="1" applyFont="1" applyBorder="1"/>
    <xf numFmtId="0" fontId="3" fillId="0" borderId="12" xfId="0" applyFont="1" applyBorder="1" applyAlignment="1">
      <alignment horizontal="center"/>
    </xf>
    <xf numFmtId="0" fontId="3" fillId="0" borderId="12" xfId="0" applyFont="1" applyBorder="1"/>
    <xf numFmtId="166" fontId="3" fillId="0" borderId="12" xfId="6" applyNumberFormat="1" applyFont="1" applyBorder="1"/>
    <xf numFmtId="166" fontId="22" fillId="0" borderId="8" xfId="6" applyNumberFormat="1" applyFont="1" applyBorder="1"/>
    <xf numFmtId="166" fontId="0" fillId="0" borderId="7" xfId="6" applyNumberFormat="1" applyFont="1" applyBorder="1"/>
    <xf numFmtId="0" fontId="25" fillId="3" borderId="0" xfId="0" applyFont="1" applyFill="1" applyAlignment="1">
      <alignment horizontal="center" vertical="center"/>
    </xf>
    <xf numFmtId="0" fontId="25" fillId="3" borderId="9" xfId="0" applyFont="1" applyFill="1" applyBorder="1" applyAlignment="1">
      <alignment horizontal="center" vertical="center" wrapText="1"/>
    </xf>
    <xf numFmtId="3" fontId="25" fillId="3" borderId="24" xfId="0" applyNumberFormat="1" applyFont="1" applyFill="1" applyBorder="1" applyAlignment="1">
      <alignment horizontal="right" vertical="center"/>
    </xf>
    <xf numFmtId="3" fontId="22" fillId="3" borderId="19" xfId="0" applyNumberFormat="1" applyFont="1" applyFill="1" applyBorder="1"/>
    <xf numFmtId="3" fontId="30" fillId="3" borderId="23" xfId="0" applyNumberFormat="1" applyFont="1" applyFill="1" applyBorder="1"/>
    <xf numFmtId="3" fontId="22" fillId="3" borderId="19" xfId="0" applyNumberFormat="1" applyFont="1" applyFill="1" applyBorder="1" applyAlignment="1">
      <alignment horizontal="right" vertical="center"/>
    </xf>
    <xf numFmtId="3" fontId="22" fillId="3" borderId="23" xfId="0" applyNumberFormat="1" applyFont="1" applyFill="1" applyBorder="1" applyAlignment="1">
      <alignment horizontal="right" vertical="center"/>
    </xf>
    <xf numFmtId="3" fontId="25" fillId="3" borderId="19" xfId="0" applyNumberFormat="1" applyFont="1" applyFill="1" applyBorder="1" applyAlignment="1">
      <alignment horizontal="right" vertical="center"/>
    </xf>
    <xf numFmtId="3" fontId="22" fillId="3" borderId="23" xfId="0" applyNumberFormat="1" applyFont="1" applyFill="1" applyBorder="1"/>
    <xf numFmtId="3" fontId="25" fillId="3" borderId="19" xfId="0" applyNumberFormat="1" applyFont="1" applyFill="1" applyBorder="1"/>
    <xf numFmtId="0" fontId="22" fillId="3" borderId="19" xfId="0" applyFont="1" applyFill="1" applyBorder="1"/>
    <xf numFmtId="166" fontId="25" fillId="3" borderId="19" xfId="0" applyNumberFormat="1" applyFont="1" applyFill="1" applyBorder="1"/>
    <xf numFmtId="166" fontId="22" fillId="3" borderId="19" xfId="0" applyNumberFormat="1" applyFont="1" applyFill="1" applyBorder="1"/>
    <xf numFmtId="9" fontId="20" fillId="3" borderId="19" xfId="6" applyFont="1" applyFill="1" applyBorder="1"/>
    <xf numFmtId="166" fontId="30" fillId="3" borderId="19" xfId="0" applyNumberFormat="1" applyFont="1" applyFill="1" applyBorder="1"/>
    <xf numFmtId="0" fontId="25" fillId="3" borderId="16" xfId="0" applyFont="1" applyFill="1" applyBorder="1" applyAlignment="1">
      <alignment horizontal="center" vertical="center" wrapText="1"/>
    </xf>
    <xf numFmtId="3" fontId="25" fillId="3" borderId="12" xfId="0" applyNumberFormat="1" applyFont="1" applyFill="1" applyBorder="1" applyAlignment="1">
      <alignment horizontal="right" vertical="center"/>
    </xf>
    <xf numFmtId="1" fontId="22" fillId="3" borderId="12" xfId="0" applyNumberFormat="1" applyFont="1" applyFill="1" applyBorder="1"/>
    <xf numFmtId="1" fontId="30" fillId="3" borderId="16" xfId="0" applyNumberFormat="1" applyFont="1" applyFill="1" applyBorder="1"/>
    <xf numFmtId="9" fontId="20" fillId="3" borderId="12" xfId="6" applyFont="1" applyFill="1" applyBorder="1" applyAlignment="1">
      <alignment horizontal="right" vertical="center"/>
    </xf>
    <xf numFmtId="9" fontId="20" fillId="3" borderId="16" xfId="6" applyFont="1" applyFill="1" applyBorder="1" applyAlignment="1">
      <alignment horizontal="right" vertical="center"/>
    </xf>
    <xf numFmtId="3" fontId="25" fillId="3" borderId="12" xfId="6" applyNumberFormat="1" applyFont="1" applyFill="1" applyBorder="1" applyAlignment="1">
      <alignment vertical="center"/>
    </xf>
    <xf numFmtId="1" fontId="22" fillId="3" borderId="16" xfId="0" applyNumberFormat="1" applyFont="1" applyFill="1" applyBorder="1"/>
    <xf numFmtId="3" fontId="25" fillId="3" borderId="12" xfId="6" applyNumberFormat="1" applyFont="1" applyFill="1" applyBorder="1" applyAlignment="1"/>
    <xf numFmtId="0" fontId="22" fillId="3" borderId="12" xfId="0" applyFont="1" applyFill="1" applyBorder="1"/>
    <xf numFmtId="3" fontId="25" fillId="3" borderId="12" xfId="0" applyNumberFormat="1" applyFont="1" applyFill="1" applyBorder="1"/>
    <xf numFmtId="3" fontId="22" fillId="3" borderId="12" xfId="0" applyNumberFormat="1" applyFont="1" applyFill="1" applyBorder="1"/>
    <xf numFmtId="166" fontId="25" fillId="3" borderId="12" xfId="6" applyNumberFormat="1" applyFont="1" applyFill="1" applyBorder="1"/>
    <xf numFmtId="166" fontId="22" fillId="3" borderId="12" xfId="0" applyNumberFormat="1" applyFont="1" applyFill="1" applyBorder="1"/>
    <xf numFmtId="166" fontId="30" fillId="3" borderId="12" xfId="0" applyNumberFormat="1" applyFont="1" applyFill="1" applyBorder="1"/>
    <xf numFmtId="0" fontId="51" fillId="0" borderId="0" xfId="0" applyFont="1" applyBorder="1" applyAlignment="1">
      <alignment horizontal="center" vertical="center"/>
    </xf>
    <xf numFmtId="3" fontId="16" fillId="0" borderId="0" xfId="0" applyNumberFormat="1" applyFont="1" applyBorder="1" applyAlignment="1">
      <alignment horizontal="right" vertical="center"/>
    </xf>
    <xf numFmtId="3" fontId="15" fillId="0" borderId="0" xfId="0" applyNumberFormat="1" applyFont="1" applyFill="1" applyBorder="1"/>
    <xf numFmtId="166" fontId="15" fillId="0" borderId="0" xfId="6" applyNumberFormat="1" applyFont="1" applyFill="1" applyBorder="1"/>
    <xf numFmtId="0" fontId="25" fillId="3" borderId="12" xfId="0" applyFont="1" applyFill="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wrapText="1"/>
    </xf>
    <xf numFmtId="0" fontId="52" fillId="0" borderId="9" xfId="0" applyFont="1" applyBorder="1" applyAlignment="1">
      <alignment horizontal="center" vertical="center"/>
    </xf>
    <xf numFmtId="0" fontId="15" fillId="0" borderId="16" xfId="0" applyFont="1" applyBorder="1" applyAlignment="1">
      <alignment horizontal="center" vertical="center"/>
    </xf>
    <xf numFmtId="3" fontId="22" fillId="0" borderId="0" xfId="0" applyNumberFormat="1" applyFont="1" applyBorder="1" applyAlignment="1">
      <alignment horizontal="center"/>
    </xf>
    <xf numFmtId="3" fontId="22" fillId="4" borderId="0" xfId="0" applyNumberFormat="1" applyFont="1" applyFill="1" applyBorder="1"/>
    <xf numFmtId="3" fontId="16" fillId="0" borderId="0" xfId="0" applyNumberFormat="1" applyFont="1" applyBorder="1" applyAlignment="1">
      <alignment horizontal="right" vertical="center" wrapText="1"/>
    </xf>
    <xf numFmtId="164" fontId="16" fillId="0" borderId="1" xfId="0" applyNumberFormat="1" applyFont="1" applyBorder="1" applyAlignment="1">
      <alignment horizontal="center" vertical="center"/>
    </xf>
    <xf numFmtId="3" fontId="2" fillId="0" borderId="0" xfId="0" applyNumberFormat="1" applyFont="1" applyFill="1"/>
    <xf numFmtId="3" fontId="3" fillId="0" borderId="6" xfId="0" applyNumberFormat="1" applyFont="1" applyFill="1" applyBorder="1"/>
    <xf numFmtId="3" fontId="1" fillId="0" borderId="6" xfId="0" applyNumberFormat="1" applyFont="1" applyFill="1" applyBorder="1"/>
    <xf numFmtId="3" fontId="22" fillId="0" borderId="9" xfId="0" applyNumberFormat="1" applyFont="1" applyBorder="1"/>
    <xf numFmtId="0" fontId="15" fillId="0" borderId="3" xfId="0" applyFont="1" applyBorder="1" applyAlignment="1">
      <alignment horizontal="center" vertical="center"/>
    </xf>
    <xf numFmtId="165" fontId="3" fillId="0" borderId="0" xfId="0" applyNumberFormat="1" applyFont="1" applyFill="1"/>
    <xf numFmtId="0" fontId="1" fillId="0" borderId="6" xfId="0" applyFont="1" applyFill="1" applyBorder="1" applyAlignment="1">
      <alignment vertical="center" wrapText="1"/>
    </xf>
    <xf numFmtId="169" fontId="3" fillId="0" borderId="9" xfId="0" applyNumberFormat="1" applyFont="1" applyBorder="1"/>
    <xf numFmtId="165" fontId="1" fillId="0" borderId="0" xfId="0" applyNumberFormat="1" applyFont="1" applyFill="1"/>
    <xf numFmtId="165" fontId="1" fillId="0" borderId="0" xfId="0" applyNumberFormat="1" applyFont="1" applyFill="1" applyAlignment="1">
      <alignment vertical="center"/>
    </xf>
    <xf numFmtId="165" fontId="1" fillId="0" borderId="0" xfId="0" applyNumberFormat="1" applyFont="1"/>
    <xf numFmtId="164" fontId="1" fillId="0" borderId="0" xfId="0" applyNumberFormat="1" applyFont="1"/>
    <xf numFmtId="9" fontId="3" fillId="0" borderId="0" xfId="6" applyFont="1" applyAlignment="1">
      <alignment vertical="center"/>
    </xf>
    <xf numFmtId="0" fontId="1" fillId="0" borderId="13" xfId="10" applyFont="1" applyBorder="1" applyAlignment="1">
      <alignment horizontal="center" vertical="center" wrapText="1"/>
    </xf>
    <xf numFmtId="0" fontId="3" fillId="0" borderId="7" xfId="0" applyFont="1" applyFill="1" applyBorder="1"/>
    <xf numFmtId="165" fontId="3" fillId="0" borderId="17" xfId="0" applyNumberFormat="1" applyFont="1" applyBorder="1"/>
    <xf numFmtId="3" fontId="31" fillId="0" borderId="7" xfId="0" applyNumberFormat="1" applyFont="1" applyBorder="1"/>
    <xf numFmtId="3" fontId="1" fillId="0" borderId="8" xfId="0" applyNumberFormat="1" applyFont="1" applyBorder="1"/>
    <xf numFmtId="3" fontId="1" fillId="0" borderId="7" xfId="0" applyNumberFormat="1" applyFont="1" applyFill="1" applyBorder="1" applyAlignment="1">
      <alignment vertical="center"/>
    </xf>
    <xf numFmtId="3" fontId="3" fillId="0" borderId="7" xfId="6" applyNumberFormat="1" applyFont="1" applyFill="1" applyBorder="1"/>
    <xf numFmtId="165" fontId="3" fillId="0" borderId="17" xfId="6" applyNumberFormat="1" applyFont="1" applyFill="1" applyBorder="1"/>
    <xf numFmtId="165" fontId="3" fillId="0" borderId="7" xfId="6" applyNumberFormat="1" applyFont="1" applyFill="1" applyBorder="1"/>
    <xf numFmtId="3" fontId="2" fillId="0" borderId="17" xfId="6" applyNumberFormat="1" applyFont="1" applyFill="1" applyBorder="1"/>
    <xf numFmtId="3" fontId="1" fillId="0" borderId="7" xfId="6" applyNumberFormat="1" applyFont="1" applyFill="1" applyBorder="1"/>
    <xf numFmtId="166" fontId="3" fillId="0" borderId="7" xfId="6" applyNumberFormat="1" applyFont="1" applyFill="1" applyBorder="1"/>
    <xf numFmtId="0" fontId="0" fillId="0" borderId="7" xfId="0" applyFont="1" applyBorder="1" applyAlignment="1">
      <alignment vertical="center" wrapText="1"/>
    </xf>
    <xf numFmtId="0" fontId="1" fillId="0" borderId="19" xfId="0" applyFont="1" applyBorder="1" applyAlignment="1">
      <alignment horizontal="center"/>
    </xf>
    <xf numFmtId="0" fontId="1" fillId="0" borderId="25" xfId="10" applyFont="1" applyBorder="1" applyAlignment="1">
      <alignment horizontal="center" vertical="center" wrapText="1"/>
    </xf>
    <xf numFmtId="3" fontId="1" fillId="0" borderId="19" xfId="0" applyNumberFormat="1" applyFont="1" applyBorder="1" applyAlignment="1">
      <alignment vertical="center"/>
    </xf>
    <xf numFmtId="3" fontId="3" fillId="0" borderId="19" xfId="0" applyNumberFormat="1" applyFont="1" applyBorder="1"/>
    <xf numFmtId="1" fontId="3" fillId="0" borderId="19" xfId="0" applyNumberFormat="1" applyFont="1" applyBorder="1"/>
    <xf numFmtId="1" fontId="22" fillId="0" borderId="19" xfId="0" applyNumberFormat="1" applyFont="1" applyBorder="1"/>
    <xf numFmtId="0" fontId="22" fillId="0" borderId="19" xfId="0" applyFont="1" applyFill="1" applyBorder="1"/>
    <xf numFmtId="1" fontId="25" fillId="0" borderId="19" xfId="0" applyNumberFormat="1" applyFont="1" applyBorder="1"/>
    <xf numFmtId="165" fontId="3" fillId="0" borderId="23" xfId="0" applyNumberFormat="1" applyFont="1" applyFill="1" applyBorder="1"/>
    <xf numFmtId="0" fontId="22" fillId="0" borderId="19" xfId="0" applyFont="1" applyBorder="1"/>
    <xf numFmtId="3" fontId="31" fillId="0" borderId="23" xfId="0" applyNumberFormat="1" applyFont="1" applyBorder="1"/>
    <xf numFmtId="3" fontId="1" fillId="0" borderId="19" xfId="0" applyNumberFormat="1" applyFont="1" applyBorder="1"/>
    <xf numFmtId="166" fontId="3" fillId="0" borderId="19" xfId="6" applyNumberFormat="1" applyFont="1" applyBorder="1"/>
    <xf numFmtId="0" fontId="3" fillId="0" borderId="0" xfId="10" applyFont="1" applyAlignment="1">
      <alignment horizontal="left"/>
    </xf>
    <xf numFmtId="0" fontId="3" fillId="0" borderId="0" xfId="5" applyFont="1"/>
    <xf numFmtId="0" fontId="22" fillId="0" borderId="0" xfId="10" applyFont="1"/>
    <xf numFmtId="166" fontId="3" fillId="0" borderId="19" xfId="6" applyNumberFormat="1" applyFont="1" applyFill="1" applyBorder="1"/>
    <xf numFmtId="166" fontId="3" fillId="0" borderId="12" xfId="6" applyNumberFormat="1" applyFont="1" applyFill="1" applyBorder="1"/>
    <xf numFmtId="9" fontId="3" fillId="0" borderId="0" xfId="0" applyNumberFormat="1" applyFont="1" applyBorder="1" applyAlignment="1">
      <alignment horizontal="center" vertical="center"/>
    </xf>
    <xf numFmtId="3" fontId="22" fillId="0" borderId="6" xfId="0" applyNumberFormat="1" applyFont="1" applyBorder="1"/>
    <xf numFmtId="0" fontId="2" fillId="0" borderId="0" xfId="0" applyFont="1" applyFill="1"/>
    <xf numFmtId="167" fontId="53" fillId="0" borderId="0" xfId="0" quotePrefix="1" applyNumberFormat="1" applyFont="1" applyAlignment="1">
      <alignment horizontal="right"/>
    </xf>
    <xf numFmtId="3" fontId="16" fillId="0" borderId="0" xfId="0" applyNumberFormat="1" applyFont="1" applyFill="1" applyBorder="1" applyAlignment="1">
      <alignment horizontal="center"/>
    </xf>
    <xf numFmtId="1" fontId="16" fillId="0" borderId="0" xfId="0" applyNumberFormat="1" applyFont="1" applyFill="1" applyBorder="1" applyAlignment="1">
      <alignment horizontal="center"/>
    </xf>
    <xf numFmtId="3" fontId="17" fillId="0" borderId="0" xfId="0" applyNumberFormat="1" applyFont="1" applyFill="1" applyBorder="1" applyAlignment="1">
      <alignment horizontal="center"/>
    </xf>
    <xf numFmtId="1" fontId="17" fillId="0" borderId="1" xfId="0" applyNumberFormat="1" applyFont="1" applyFill="1" applyBorder="1" applyAlignment="1">
      <alignment horizontal="center"/>
    </xf>
    <xf numFmtId="0" fontId="50" fillId="2" borderId="3" xfId="0" applyFont="1" applyFill="1" applyBorder="1" applyAlignment="1">
      <alignment horizontal="center"/>
    </xf>
    <xf numFmtId="3" fontId="15" fillId="0" borderId="18" xfId="0" applyNumberFormat="1" applyFont="1" applyFill="1" applyBorder="1" applyAlignment="1">
      <alignment horizontal="center"/>
    </xf>
    <xf numFmtId="0" fontId="2" fillId="0" borderId="5" xfId="0" applyFont="1" applyFill="1" applyBorder="1"/>
    <xf numFmtId="3" fontId="22" fillId="6" borderId="12" xfId="0" applyNumberFormat="1" applyFont="1" applyFill="1" applyBorder="1"/>
    <xf numFmtId="166" fontId="22" fillId="6" borderId="12" xfId="0" applyNumberFormat="1" applyFont="1" applyFill="1" applyBorder="1"/>
    <xf numFmtId="0" fontId="15" fillId="7" borderId="12" xfId="0" applyFont="1" applyFill="1" applyBorder="1" applyAlignment="1">
      <alignment horizontal="center" vertical="center"/>
    </xf>
    <xf numFmtId="0" fontId="15" fillId="7" borderId="16" xfId="0" applyFont="1" applyFill="1" applyBorder="1" applyAlignment="1">
      <alignment horizontal="center" vertical="center" wrapText="1"/>
    </xf>
    <xf numFmtId="3" fontId="15" fillId="7" borderId="12" xfId="0" applyNumberFormat="1" applyFont="1" applyFill="1" applyBorder="1"/>
    <xf numFmtId="3" fontId="16" fillId="7" borderId="12" xfId="0" applyNumberFormat="1" applyFont="1" applyFill="1" applyBorder="1"/>
    <xf numFmtId="3" fontId="17" fillId="7" borderId="12" xfId="0" applyNumberFormat="1" applyFont="1" applyFill="1" applyBorder="1"/>
    <xf numFmtId="3" fontId="16" fillId="7" borderId="16" xfId="0" applyNumberFormat="1" applyFont="1" applyFill="1" applyBorder="1" applyAlignment="1">
      <alignment horizontal="right" vertical="center"/>
    </xf>
    <xf numFmtId="3" fontId="15" fillId="7" borderId="15" xfId="0" applyNumberFormat="1" applyFont="1" applyFill="1" applyBorder="1"/>
    <xf numFmtId="0" fontId="22" fillId="7" borderId="12" xfId="0" applyFont="1" applyFill="1" applyBorder="1" applyAlignment="1">
      <alignment horizontal="center"/>
    </xf>
    <xf numFmtId="166" fontId="15" fillId="7" borderId="12" xfId="6" applyNumberFormat="1" applyFont="1" applyFill="1" applyBorder="1"/>
    <xf numFmtId="0" fontId="22" fillId="7" borderId="12" xfId="0" applyFont="1" applyFill="1" applyBorder="1"/>
    <xf numFmtId="166" fontId="20" fillId="7" borderId="12" xfId="6" applyNumberFormat="1" applyFont="1" applyFill="1" applyBorder="1"/>
    <xf numFmtId="3" fontId="16" fillId="7" borderId="15" xfId="0" applyNumberFormat="1" applyFont="1" applyFill="1" applyBorder="1" applyAlignment="1">
      <alignment horizontal="right" vertical="center"/>
    </xf>
    <xf numFmtId="0" fontId="17" fillId="0" borderId="0" xfId="0" applyFont="1"/>
    <xf numFmtId="3" fontId="16" fillId="0" borderId="0" xfId="0" applyNumberFormat="1" applyFont="1" applyFill="1" applyBorder="1"/>
    <xf numFmtId="3" fontId="16" fillId="0" borderId="9" xfId="0" applyNumberFormat="1" applyFont="1" applyFill="1" applyBorder="1"/>
    <xf numFmtId="1" fontId="15" fillId="0" borderId="0" xfId="0" applyNumberFormat="1" applyFont="1"/>
    <xf numFmtId="0" fontId="25" fillId="3" borderId="12" xfId="0" applyFont="1" applyFill="1" applyBorder="1" applyAlignment="1">
      <alignment horizontal="center"/>
    </xf>
    <xf numFmtId="0" fontId="25" fillId="3" borderId="14" xfId="0" applyFont="1" applyFill="1" applyBorder="1" applyAlignment="1">
      <alignment horizontal="center" vertical="center" wrapText="1"/>
    </xf>
    <xf numFmtId="3" fontId="22" fillId="3" borderId="12" xfId="0" applyNumberFormat="1" applyFont="1" applyFill="1" applyBorder="1" applyAlignment="1">
      <alignment horizontal="center"/>
    </xf>
    <xf numFmtId="3" fontId="22" fillId="3" borderId="16" xfId="0" applyNumberFormat="1" applyFont="1" applyFill="1" applyBorder="1"/>
    <xf numFmtId="3" fontId="22" fillId="0" borderId="0" xfId="0" applyNumberFormat="1" applyFont="1" applyFill="1" applyBorder="1" applyAlignment="1">
      <alignment horizontal="right"/>
    </xf>
    <xf numFmtId="0" fontId="3" fillId="0" borderId="0" xfId="0" applyFont="1" applyAlignment="1">
      <alignment horizontal="left" wrapText="1"/>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25" fillId="0" borderId="12" xfId="0" applyFont="1" applyBorder="1" applyAlignment="1">
      <alignment horizontal="center" vertical="center" wrapText="1"/>
    </xf>
    <xf numFmtId="0" fontId="25" fillId="0" borderId="7" xfId="0" applyFont="1" applyBorder="1" applyAlignment="1">
      <alignment horizontal="center" vertical="center" wrapTex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quotePrefix="1" applyFont="1" applyAlignment="1">
      <alignment horizontal="left" wrapText="1"/>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2" applyFont="1" applyBorder="1" applyAlignment="1">
      <alignment vertical="center" wrapText="1"/>
    </xf>
    <xf numFmtId="0" fontId="13" fillId="0" borderId="0" xfId="2" applyFont="1" applyBorder="1" applyAlignment="1">
      <alignment horizontal="center" vertical="center" wrapText="1"/>
    </xf>
    <xf numFmtId="0" fontId="13" fillId="0" borderId="0" xfId="2" applyFont="1" applyAlignment="1">
      <alignment horizontal="center" vertical="center"/>
    </xf>
    <xf numFmtId="0" fontId="15" fillId="0" borderId="3" xfId="0" applyFont="1" applyBorder="1" applyAlignment="1">
      <alignment horizontal="center" vertical="center"/>
    </xf>
    <xf numFmtId="164" fontId="16" fillId="0" borderId="1" xfId="0" applyNumberFormat="1" applyFont="1" applyBorder="1" applyAlignment="1">
      <alignment horizontal="center" vertical="center"/>
    </xf>
    <xf numFmtId="164" fontId="16" fillId="0" borderId="0" xfId="0" applyNumberFormat="1" applyFont="1" applyBorder="1" applyAlignment="1">
      <alignment horizontal="center" vertical="center"/>
    </xf>
    <xf numFmtId="0" fontId="3" fillId="0" borderId="0" xfId="0" quotePrefix="1" applyFont="1" applyBorder="1" applyAlignment="1">
      <alignment horizontal="left" wrapText="1"/>
    </xf>
    <xf numFmtId="0" fontId="7" fillId="0" borderId="0" xfId="1" applyFill="1"/>
    <xf numFmtId="9" fontId="3" fillId="0" borderId="0" xfId="0" applyNumberFormat="1" applyFont="1"/>
    <xf numFmtId="9" fontId="1" fillId="0" borderId="0" xfId="0" applyNumberFormat="1" applyFont="1"/>
  </cellXfs>
  <cellStyles count="11">
    <cellStyle name="Lien hypertexte"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_Effort financier des autres ministères" xfId="5" xr:uid="{00000000-0005-0000-0000-000005000000}"/>
    <cellStyle name="Pourcentage" xfId="6" builtinId="5"/>
    <cellStyle name="Pourcentage 2" xfId="7" xr:uid="{00000000-0005-0000-0000-000007000000}"/>
    <cellStyle name="Pourcentage 3" xfId="8" xr:uid="{00000000-0005-0000-0000-000008000000}"/>
    <cellStyle name="Pourcentage 4" xfId="9" xr:uid="{00000000-0005-0000-0000-000009000000}"/>
    <cellStyle name="Texte explicatif" xfId="10" builtinId="5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E0021"/>
      <rgbColor rgb="00008080"/>
      <rgbColor rgb="000000FF"/>
      <rgbColor rgb="0000CCFF"/>
      <rgbColor rgb="00CCFFFF"/>
      <rgbColor rgb="00CCFFCC"/>
      <rgbColor rgb="00FFFF99"/>
      <rgbColor rgb="0083CAFF"/>
      <rgbColor rgb="00FF99CC"/>
      <rgbColor rgb="00CC99FF"/>
      <rgbColor rgb="00FFCC99"/>
      <rgbColor rgb="003366FF"/>
      <rgbColor rgb="0033CCCC"/>
      <rgbColor rgb="0099CC00"/>
      <rgbColor rgb="00FFD320"/>
      <rgbColor rgb="00FF9900"/>
      <rgbColor rgb="00FF420E"/>
      <rgbColor rgb="00666699"/>
      <rgbColor rgb="00B3B3B3"/>
      <rgbColor rgb="00004586"/>
      <rgbColor rgb="00579D1C"/>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CTIVITE\Repertoires%20nominatifs\Delvainqui&#232;re\PourDepcult_2015_2020\Chiffres_Cl&#233;s_2023\ACompl&#233;ter_Graph2_JCD_financement_&#233;d2023_partieC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CTIVITE\Z-CHIFFRES%20CLES\CHIFFRES%20CLES%202023\Chapitre%201%20-%20Economie%20du%20Champ%20culturel\D&#233;p&#244;t%20Fiches%202023\Financement%20de%20la%20culture\financement-&#233;d2023partieYa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EP"/>
      <sheetName val="SCN"/>
      <sheetName val="Graphique 1"/>
      <sheetName val="Graphique 2"/>
      <sheetName val="Tableau 4"/>
    </sheetNames>
    <sheetDataSet>
      <sheetData sheetId="0"/>
      <sheetData sheetId="1"/>
      <sheetData sheetId="2">
        <row r="3">
          <cell r="B3" t="str">
            <v>Régions</v>
          </cell>
          <cell r="C3" t="str">
            <v>Départements*</v>
          </cell>
          <cell r="D3" t="str">
            <v>Bloc local*</v>
          </cell>
          <cell r="E3" t="str">
            <v>Ensemble</v>
          </cell>
        </row>
        <row r="4">
          <cell r="B4"/>
          <cell r="C4"/>
          <cell r="D4"/>
          <cell r="E4"/>
        </row>
        <row r="5">
          <cell r="B5"/>
          <cell r="C5"/>
          <cell r="D5"/>
          <cell r="E5"/>
        </row>
        <row r="6">
          <cell r="A6" t="str">
            <v>dont fonctionnement</v>
          </cell>
          <cell r="B6">
            <v>513</v>
          </cell>
          <cell r="C6">
            <v>784</v>
          </cell>
          <cell r="D6">
            <v>5909</v>
          </cell>
          <cell r="E6">
            <v>7206</v>
          </cell>
        </row>
        <row r="7">
          <cell r="A7" t="str">
            <v>dont investissement</v>
          </cell>
          <cell r="B7">
            <v>242</v>
          </cell>
          <cell r="C7">
            <v>329</v>
          </cell>
          <cell r="D7">
            <v>1310</v>
          </cell>
          <cell r="E7">
            <v>1881</v>
          </cell>
        </row>
      </sheetData>
      <sheetData sheetId="3">
        <row r="4">
          <cell r="B4">
            <v>2014</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3"/>
    </sheetNames>
    <sheetDataSet>
      <sheetData sheetId="0">
        <row r="4">
          <cell r="B4">
            <v>2012</v>
          </cell>
          <cell r="C4">
            <v>2013</v>
          </cell>
          <cell r="D4">
            <v>2014</v>
          </cell>
          <cell r="E4">
            <v>2015</v>
          </cell>
          <cell r="F4">
            <v>2016</v>
          </cell>
          <cell r="G4">
            <v>2017</v>
          </cell>
          <cell r="H4">
            <v>2018</v>
          </cell>
          <cell r="I4">
            <v>2019</v>
          </cell>
          <cell r="J4">
            <v>2020</v>
          </cell>
          <cell r="K4">
            <v>2021</v>
          </cell>
          <cell r="L4">
            <v>2022</v>
          </cell>
        </row>
        <row r="5">
          <cell r="A5" t="str">
            <v>Total</v>
          </cell>
          <cell r="B5">
            <v>11798.695820197298</v>
          </cell>
          <cell r="C5">
            <v>11322.93454838385</v>
          </cell>
          <cell r="D5">
            <v>11228.689820838756</v>
          </cell>
          <cell r="E5">
            <v>11166.139400000002</v>
          </cell>
          <cell r="F5">
            <v>11465.784866912574</v>
          </cell>
          <cell r="G5">
            <v>12007.73499556519</v>
          </cell>
          <cell r="H5">
            <v>12772.201351351354</v>
          </cell>
          <cell r="I5">
            <v>13305.33091948547</v>
          </cell>
          <cell r="J5">
            <v>12355.225876777253</v>
          </cell>
          <cell r="K5">
            <v>14579.473439821693</v>
          </cell>
          <cell r="L5">
            <v>14557</v>
          </cell>
        </row>
        <row r="6">
          <cell r="A6" t="str">
            <v>Presse</v>
          </cell>
          <cell r="B6">
            <v>3720.7168717583654</v>
          </cell>
          <cell r="C6">
            <v>3374.0347397039573</v>
          </cell>
          <cell r="D6">
            <v>3061.6437794014619</v>
          </cell>
          <cell r="E6">
            <v>2793.2450000000003</v>
          </cell>
          <cell r="F6">
            <v>2598.214136177849</v>
          </cell>
          <cell r="G6">
            <v>2561.7699812752539</v>
          </cell>
          <cell r="H6">
            <v>2377.0424710424713</v>
          </cell>
          <cell r="I6">
            <v>2223.711005240591</v>
          </cell>
          <cell r="J6">
            <v>1745.2715639810428</v>
          </cell>
          <cell r="K6">
            <v>1908.9898774145615</v>
          </cell>
          <cell r="L6">
            <v>1816</v>
          </cell>
        </row>
        <row r="7">
          <cell r="A7" t="str">
            <v>Télévision</v>
          </cell>
          <cell r="B7">
            <v>3869.1281399369477</v>
          </cell>
          <cell r="C7">
            <v>3695.4807169469341</v>
          </cell>
          <cell r="D7">
            <v>3676.7112401161048</v>
          </cell>
          <cell r="E7">
            <v>3696.2042000000006</v>
          </cell>
          <cell r="F7">
            <v>3697.2837204665543</v>
          </cell>
          <cell r="G7">
            <v>3764.00413915443</v>
          </cell>
          <cell r="H7">
            <v>3769.1529922779932</v>
          </cell>
          <cell r="I7">
            <v>3696.7701762744168</v>
          </cell>
          <cell r="J7">
            <v>3270.0877725118489</v>
          </cell>
          <cell r="K7">
            <v>3744.9235698365524</v>
          </cell>
          <cell r="L7">
            <v>3485</v>
          </cell>
        </row>
        <row r="8">
          <cell r="A8" t="str">
            <v>Radio</v>
          </cell>
          <cell r="B8">
            <v>856.843181124784</v>
          </cell>
          <cell r="C8">
            <v>844.94371161010974</v>
          </cell>
          <cell r="D8">
            <v>828.45821239115219</v>
          </cell>
          <cell r="E8">
            <v>820.87200000000007</v>
          </cell>
          <cell r="F8">
            <v>809.24254810088735</v>
          </cell>
          <cell r="G8">
            <v>788.75549423474922</v>
          </cell>
          <cell r="H8">
            <v>772.53880308880321</v>
          </cell>
          <cell r="I8">
            <v>775.6373511195809</v>
          </cell>
          <cell r="J8">
            <v>673.25336492891006</v>
          </cell>
          <cell r="K8">
            <v>726.32670876671614</v>
          </cell>
          <cell r="L8">
            <v>699</v>
          </cell>
        </row>
        <row r="9">
          <cell r="A9" t="str">
            <v>Internet</v>
          </cell>
          <cell r="B9">
            <v>3230.2640089494566</v>
          </cell>
          <cell r="C9">
            <v>3304.0054375188802</v>
          </cell>
          <cell r="D9">
            <v>3569.4453007706938</v>
          </cell>
          <cell r="E9">
            <v>3762.3300000000004</v>
          </cell>
          <cell r="F9">
            <v>4258.7525670421701</v>
          </cell>
          <cell r="G9">
            <v>4786.4649650142901</v>
          </cell>
          <cell r="H9">
            <v>5752.2226833976847</v>
          </cell>
          <cell r="I9">
            <v>6500.5797046212492</v>
          </cell>
          <cell r="J9">
            <v>6639.5965876777263</v>
          </cell>
          <cell r="K9">
            <v>8154.7643016344718</v>
          </cell>
          <cell r="L9">
            <v>8493</v>
          </cell>
        </row>
        <row r="10">
          <cell r="A10" t="str">
            <v>Cinéma</v>
          </cell>
          <cell r="B10">
            <v>121.74361842774333</v>
          </cell>
          <cell r="C10">
            <v>104.46994260396738</v>
          </cell>
          <cell r="D10">
            <v>92.431288159343424</v>
          </cell>
          <cell r="E10">
            <v>93.488200000000006</v>
          </cell>
          <cell r="F10">
            <v>102.29189512511216</v>
          </cell>
          <cell r="G10">
            <v>106.74041588646892</v>
          </cell>
          <cell r="H10">
            <v>101.24440154440157</v>
          </cell>
          <cell r="I10">
            <v>108.63268222963318</v>
          </cell>
          <cell r="J10">
            <v>27.016587677725123</v>
          </cell>
          <cell r="K10">
            <v>44.468982169390785</v>
          </cell>
          <cell r="L10">
            <v>64</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 Id="rId9"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 Id="rId9"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6" Type="http://schemas.openxmlformats.org/officeDocument/2006/relationships/hyperlink" Target="http://www.guimet.fr/" TargetMode="External"/><Relationship Id="rId21" Type="http://schemas.openxmlformats.org/officeDocument/2006/relationships/hyperlink" Target="http://www.sevresciteceramique.fr/" TargetMode="External"/><Relationship Id="rId42" Type="http://schemas.openxmlformats.org/officeDocument/2006/relationships/hyperlink" Target="http://www.versailles.archi.fr/" TargetMode="External"/><Relationship Id="rId47" Type="http://schemas.openxmlformats.org/officeDocument/2006/relationships/hyperlink" Target="http://www.montpellier.archi.fr/" TargetMode="External"/><Relationship Id="rId63" Type="http://schemas.openxmlformats.org/officeDocument/2006/relationships/hyperlink" Target="http://www.cnv.fr/" TargetMode="External"/><Relationship Id="rId68" Type="http://schemas.openxmlformats.org/officeDocument/2006/relationships/hyperlink" Target="http://www.chambord.org/" TargetMode="External"/><Relationship Id="rId16" Type="http://schemas.openxmlformats.org/officeDocument/2006/relationships/hyperlink" Target="https://www.ensp-arles.fr/" TargetMode="External"/><Relationship Id="rId11" Type="http://schemas.openxmlformats.org/officeDocument/2006/relationships/hyperlink" Target="http://www.cnsad.fr/" TargetMode="External"/><Relationship Id="rId32" Type="http://schemas.openxmlformats.org/officeDocument/2006/relationships/hyperlink" Target="http://www.inp.fr/" TargetMode="External"/><Relationship Id="rId37" Type="http://schemas.openxmlformats.org/officeDocument/2006/relationships/hyperlink" Target="http://www.marnelavallee.archi.fr/" TargetMode="External"/><Relationship Id="rId53" Type="http://schemas.openxmlformats.org/officeDocument/2006/relationships/hyperlink" Target="http://www.rouen.archi.fr/" TargetMode="External"/><Relationship Id="rId58" Type="http://schemas.openxmlformats.org/officeDocument/2006/relationships/hyperlink" Target="http://www.ensa-dijon.fr/" TargetMode="External"/><Relationship Id="rId74" Type="http://schemas.openxmlformats.org/officeDocument/2006/relationships/hyperlink" Target="http://www.palais-decouverte.fr/" TargetMode="External"/><Relationship Id="rId79" Type="http://schemas.openxmlformats.org/officeDocument/2006/relationships/hyperlink" Target="http://www.colline.fr/" TargetMode="External"/><Relationship Id="rId5" Type="http://schemas.openxmlformats.org/officeDocument/2006/relationships/hyperlink" Target="http://www.centrepompidou.fr/" TargetMode="External"/><Relationship Id="rId61" Type="http://schemas.openxmlformats.org/officeDocument/2006/relationships/hyperlink" Target="http://www.villa-arson.fr/" TargetMode="External"/><Relationship Id="rId82" Type="http://schemas.openxmlformats.org/officeDocument/2006/relationships/printerSettings" Target="../printerSettings/printerSettings28.bin"/><Relationship Id="rId19" Type="http://schemas.openxmlformats.org/officeDocument/2006/relationships/hyperlink" Target="https://www.rebatirnotredamedeparis.fr/" TargetMode="External"/><Relationship Id="rId14" Type="http://schemas.openxmlformats.org/officeDocument/2006/relationships/hyperlink" Target="http://www.ecoledulouvre.fr/" TargetMode="External"/><Relationship Id="rId22" Type="http://schemas.openxmlformats.org/officeDocument/2006/relationships/hyperlink" Target="http://www.musee-adriendubouche.fr/" TargetMode="External"/><Relationship Id="rId27" Type="http://schemas.openxmlformats.org/officeDocument/2006/relationships/hyperlink" Target="http://www.mucem.org/" TargetMode="External"/><Relationship Id="rId30" Type="http://schemas.openxmlformats.org/officeDocument/2006/relationships/hyperlink" Target="http://www.quaibranly.fr/" TargetMode="External"/><Relationship Id="rId35" Type="http://schemas.openxmlformats.org/officeDocument/2006/relationships/hyperlink" Target="http://www.musee-rodin.fr/" TargetMode="External"/><Relationship Id="rId43" Type="http://schemas.openxmlformats.org/officeDocument/2006/relationships/hyperlink" Target="http://www.bordeaux.archi.fr/" TargetMode="External"/><Relationship Id="rId48" Type="http://schemas.openxmlformats.org/officeDocument/2006/relationships/hyperlink" Target="http://www.lille.archi.fr/" TargetMode="External"/><Relationship Id="rId56" Type="http://schemas.openxmlformats.org/officeDocument/2006/relationships/hyperlink" Target="http://www.toulouse.archi.fr/" TargetMode="External"/><Relationship Id="rId64" Type="http://schemas.openxmlformats.org/officeDocument/2006/relationships/hyperlink" Target="http://www.cnd.fr/" TargetMode="External"/><Relationship Id="rId69" Type="http://schemas.openxmlformats.org/officeDocument/2006/relationships/hyperlink" Target="http://www.ensci.com/" TargetMode="External"/><Relationship Id="rId77" Type="http://schemas.openxmlformats.org/officeDocument/2006/relationships/hyperlink" Target="http://www.rmngp.fr/" TargetMode="External"/><Relationship Id="rId8" Type="http://schemas.openxmlformats.org/officeDocument/2006/relationships/hyperlink" Target="http://www.centrenationaldulivre.fr/" TargetMode="External"/><Relationship Id="rId51" Type="http://schemas.openxmlformats.org/officeDocument/2006/relationships/hyperlink" Target="http://www.nancy.archi.fr/" TargetMode="External"/><Relationship Id="rId72" Type="http://schemas.openxmlformats.org/officeDocument/2006/relationships/hyperlink" Target="http://www.institut-national-audiovisuel.fr/" TargetMode="External"/><Relationship Id="rId80" Type="http://schemas.openxmlformats.org/officeDocument/2006/relationships/hyperlink" Target="http://www.theatre-odeon.fr/" TargetMode="External"/><Relationship Id="rId3" Type="http://schemas.openxmlformats.org/officeDocument/2006/relationships/hyperlink" Target="http://www.bpi.fr/" TargetMode="External"/><Relationship Id="rId12" Type="http://schemas.openxmlformats.org/officeDocument/2006/relationships/hyperlink" Target="http://www.cnsmdp.fr/" TargetMode="External"/><Relationship Id="rId17" Type="http://schemas.openxmlformats.org/officeDocument/2006/relationships/hyperlink" Target="http://www.ensad.fr/" TargetMode="External"/><Relationship Id="rId25" Type="http://schemas.openxmlformats.org/officeDocument/2006/relationships/hyperlink" Target="http://www.musee-orangerie.fr/" TargetMode="External"/><Relationship Id="rId33" Type="http://schemas.openxmlformats.org/officeDocument/2006/relationships/hyperlink" Target="http://www.musee-henner.fr/" TargetMode="External"/><Relationship Id="rId38" Type="http://schemas.openxmlformats.org/officeDocument/2006/relationships/hyperlink" Target="http://www.paris-belleville.archi.fr/" TargetMode="External"/><Relationship Id="rId46" Type="http://schemas.openxmlformats.org/officeDocument/2006/relationships/hyperlink" Target="http://www.grenoble.archi.fr/" TargetMode="External"/><Relationship Id="rId59" Type="http://schemas.openxmlformats.org/officeDocument/2006/relationships/hyperlink" Target="http://ensa-limoges.fr/" TargetMode="External"/><Relationship Id="rId67" Type="http://schemas.openxmlformats.org/officeDocument/2006/relationships/hyperlink" Target="http://www.comedie-francaise.fr/" TargetMode="External"/><Relationship Id="rId20" Type="http://schemas.openxmlformats.org/officeDocument/2006/relationships/hyperlink" Target="http://www.palais-portedoree.fr/" TargetMode="External"/><Relationship Id="rId41" Type="http://schemas.openxmlformats.org/officeDocument/2006/relationships/hyperlink" Target="http://www.paris-lavillette.archi.fr/" TargetMode="External"/><Relationship Id="rId54" Type="http://schemas.openxmlformats.org/officeDocument/2006/relationships/hyperlink" Target="http://www.st-etienne.archi.fr/" TargetMode="External"/><Relationship Id="rId62" Type="http://schemas.openxmlformats.org/officeDocument/2006/relationships/hyperlink" Target="http://www.inha.fr/" TargetMode="External"/><Relationship Id="rId70" Type="http://schemas.openxmlformats.org/officeDocument/2006/relationships/hyperlink" Target="http://www.femis.fr/" TargetMode="External"/><Relationship Id="rId75" Type="http://schemas.openxmlformats.org/officeDocument/2006/relationships/hyperlink" Target="http://www.villette.com/" TargetMode="External"/><Relationship Id="rId1" Type="http://schemas.openxmlformats.org/officeDocument/2006/relationships/hyperlink" Target="http://www.villamedici.it/" TargetMode="External"/><Relationship Id="rId6" Type="http://schemas.openxmlformats.org/officeDocument/2006/relationships/hyperlink" Target="http://www.cnap.fr/" TargetMode="External"/><Relationship Id="rId15" Type="http://schemas.openxmlformats.org/officeDocument/2006/relationships/hyperlink" Target="http://www.ensapc.fr/" TargetMode="External"/><Relationship Id="rId23" Type="http://schemas.openxmlformats.org/officeDocument/2006/relationships/hyperlink" Target="http://www.mobiliernational.culture.gouv.fr/" TargetMode="External"/><Relationship Id="rId28" Type="http://schemas.openxmlformats.org/officeDocument/2006/relationships/hyperlink" Target="http://www.louvre.fr/" TargetMode="External"/><Relationship Id="rId36" Type="http://schemas.openxmlformats.org/officeDocument/2006/relationships/hyperlink" Target="http://www.oppic.fr/" TargetMode="External"/><Relationship Id="rId49" Type="http://schemas.openxmlformats.org/officeDocument/2006/relationships/hyperlink" Target="http://www.lyon.archi.fr/" TargetMode="External"/><Relationship Id="rId57" Type="http://schemas.openxmlformats.org/officeDocument/2006/relationships/hyperlink" Target="http://www.ensa-bourges.fr/" TargetMode="External"/><Relationship Id="rId10" Type="http://schemas.openxmlformats.org/officeDocument/2006/relationships/hyperlink" Target="http://www.chateauversailles.fr/" TargetMode="External"/><Relationship Id="rId31" Type="http://schemas.openxmlformats.org/officeDocument/2006/relationships/hyperlink" Target="http://www.inrap.fr/" TargetMode="External"/><Relationship Id="rId44" Type="http://schemas.openxmlformats.org/officeDocument/2006/relationships/hyperlink" Target="http://www.rennes.archi.fr/" TargetMode="External"/><Relationship Id="rId52" Type="http://schemas.openxmlformats.org/officeDocument/2006/relationships/hyperlink" Target="http://www.nantes.archi.fr/" TargetMode="External"/><Relationship Id="rId60" Type="http://schemas.openxmlformats.org/officeDocument/2006/relationships/hyperlink" Target="http://www.ensa-nancy.fr/" TargetMode="External"/><Relationship Id="rId65" Type="http://schemas.openxmlformats.org/officeDocument/2006/relationships/hyperlink" Target="http://www.citechaillot.fr/" TargetMode="External"/><Relationship Id="rId73" Type="http://schemas.openxmlformats.org/officeDocument/2006/relationships/hyperlink" Target="http://www.operadeparis.fr/" TargetMode="External"/><Relationship Id="rId78" Type="http://schemas.openxmlformats.org/officeDocument/2006/relationships/hyperlink" Target="http://www.theatre-chaillot.fr/" TargetMode="External"/><Relationship Id="rId81" Type="http://schemas.openxmlformats.org/officeDocument/2006/relationships/hyperlink" Target="http://www.tns.fr/" TargetMode="External"/><Relationship Id="rId4" Type="http://schemas.openxmlformats.org/officeDocument/2006/relationships/hyperlink" Target="http://www.monuments-nationaux.fr/" TargetMode="External"/><Relationship Id="rId9" Type="http://schemas.openxmlformats.org/officeDocument/2006/relationships/hyperlink" Target="http://www.musee-chateau-fontainebleau.fr/" TargetMode="External"/><Relationship Id="rId13" Type="http://schemas.openxmlformats.org/officeDocument/2006/relationships/hyperlink" Target="http://www.cnsmd-lyon.fr/" TargetMode="External"/><Relationship Id="rId18" Type="http://schemas.openxmlformats.org/officeDocument/2006/relationships/hyperlink" Target="http://www.ensba.fr/" TargetMode="External"/><Relationship Id="rId39" Type="http://schemas.openxmlformats.org/officeDocument/2006/relationships/hyperlink" Target="http://www.paris-malaquais.archi.fr/" TargetMode="External"/><Relationship Id="rId34" Type="http://schemas.openxmlformats.org/officeDocument/2006/relationships/hyperlink" Target="http://www.musee-moreau.fr/" TargetMode="External"/><Relationship Id="rId50" Type="http://schemas.openxmlformats.org/officeDocument/2006/relationships/hyperlink" Target="http://www.marseille.archi.fr/" TargetMode="External"/><Relationship Id="rId55" Type="http://schemas.openxmlformats.org/officeDocument/2006/relationships/hyperlink" Target="http://www.strasbourg.archi.fr/" TargetMode="External"/><Relationship Id="rId76" Type="http://schemas.openxmlformats.org/officeDocument/2006/relationships/hyperlink" Target="http://www.grandpalais.fr/" TargetMode="External"/><Relationship Id="rId7" Type="http://schemas.openxmlformats.org/officeDocument/2006/relationships/hyperlink" Target="http://www.cnc.fr/" TargetMode="External"/><Relationship Id="rId71" Type="http://schemas.openxmlformats.org/officeDocument/2006/relationships/hyperlink" Target="https://epic-montsaintmichel.fr/" TargetMode="External"/><Relationship Id="rId2" Type="http://schemas.openxmlformats.org/officeDocument/2006/relationships/hyperlink" Target="http://www.bnf.fr/" TargetMode="External"/><Relationship Id="rId29" Type="http://schemas.openxmlformats.org/officeDocument/2006/relationships/hyperlink" Target="http://www.musee-picasso.fr/" TargetMode="External"/><Relationship Id="rId24" Type="http://schemas.openxmlformats.org/officeDocument/2006/relationships/hyperlink" Target="http://www.musee-orsay.fr/" TargetMode="External"/><Relationship Id="rId40" Type="http://schemas.openxmlformats.org/officeDocument/2006/relationships/hyperlink" Target="http://www.paris-valdeseine.archi.fr/" TargetMode="External"/><Relationship Id="rId45" Type="http://schemas.openxmlformats.org/officeDocument/2006/relationships/hyperlink" Target="http://www.clermont-fd.archi.fr/" TargetMode="External"/><Relationship Id="rId66" Type="http://schemas.openxmlformats.org/officeDocument/2006/relationships/hyperlink" Target="http://www.citedelamusique.f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usee-fernandleger.fr/" TargetMode="External"/><Relationship Id="rId13" Type="http://schemas.openxmlformats.org/officeDocument/2006/relationships/hyperlink" Target="http://palaisdecompiegne.fr/" TargetMode="External"/><Relationship Id="rId18" Type="http://schemas.openxmlformats.org/officeDocument/2006/relationships/hyperlink" Target="http://www.c2rmf.fr/" TargetMode="External"/><Relationship Id="rId3" Type="http://schemas.openxmlformats.org/officeDocument/2006/relationships/hyperlink" Target="http://musees-nationaux-malmaison.fr/musees-napoleonien-africain/" TargetMode="External"/><Relationship Id="rId21" Type="http://schemas.openxmlformats.org/officeDocument/2006/relationships/hyperlink" Target="http://www.mediatheque-patrimoine.culture.gouv.fr/" TargetMode="External"/><Relationship Id="rId7" Type="http://schemas.openxmlformats.org/officeDocument/2006/relationships/hyperlink" Target="http://musee-clemenceau-delattre.fr/" TargetMode="External"/><Relationship Id="rId12" Type="http://schemas.openxmlformats.org/officeDocument/2006/relationships/hyperlink" Target="http://www.musee-prehistoire-eyzies.fr/" TargetMode="External"/><Relationship Id="rId17" Type="http://schemas.openxmlformats.org/officeDocument/2006/relationships/hyperlink" Target="http://www.museedesplansreliefs.culture.fr/" TargetMode="External"/><Relationship Id="rId25" Type="http://schemas.openxmlformats.org/officeDocument/2006/relationships/printerSettings" Target="../printerSettings/printerSettings29.bin"/><Relationship Id="rId2" Type="http://schemas.openxmlformats.org/officeDocument/2006/relationships/hyperlink" Target="http://musees-nationaux-malmaison.fr/musee-maisonbonaparte/" TargetMode="External"/><Relationship Id="rId16" Type="http://schemas.openxmlformats.org/officeDocument/2006/relationships/hyperlink" Target="http://www.musee-chateau-pau.fr/" TargetMode="External"/><Relationship Id="rId20" Type="http://schemas.openxmlformats.org/officeDocument/2006/relationships/hyperlink" Target="http://www.lrmh.fr/" TargetMode="External"/><Relationship Id="rId1" Type="http://schemas.openxmlformats.org/officeDocument/2006/relationships/hyperlink" Target="http://www.chateau-malmaison.fr/" TargetMode="External"/><Relationship Id="rId6" Type="http://schemas.openxmlformats.org/officeDocument/2006/relationships/hyperlink" Target="http://www.musee-magnin.fr/" TargetMode="External"/><Relationship Id="rId11" Type="http://schemas.openxmlformats.org/officeDocument/2006/relationships/hyperlink" Target="http://www.port-royal-des-champs.eu/" TargetMode="External"/><Relationship Id="rId24" Type="http://schemas.openxmlformats.org/officeDocument/2006/relationships/hyperlink" Target="http://www.archivesnationales.culture.gouv.fr/anom/fr/" TargetMode="External"/><Relationship Id="rId5" Type="http://schemas.openxmlformats.org/officeDocument/2006/relationships/hyperlink" Target="http://www.musee-moyenage.fr/" TargetMode="External"/><Relationship Id="rId15" Type="http://schemas.openxmlformats.org/officeDocument/2006/relationships/hyperlink" Target="http://musee-archeologienationale.fr/" TargetMode="External"/><Relationship Id="rId23" Type="http://schemas.openxmlformats.org/officeDocument/2006/relationships/hyperlink" Target="http://www.archivesnationales.culture.gouv.fr/camt/" TargetMode="External"/><Relationship Id="rId10" Type="http://schemas.openxmlformats.org/officeDocument/2006/relationships/hyperlink" Target="http://www.musee-picasso-vallauris.fr/" TargetMode="External"/><Relationship Id="rId19" Type="http://schemas.openxmlformats.org/officeDocument/2006/relationships/hyperlink" Target="https://www.culture.gouv.fr/Thematiques/Archeologie/Acteurs-metiers-formations/Le-Departement-des-recherches-subaquatiques-et-sous-marines" TargetMode="External"/><Relationship Id="rId4" Type="http://schemas.openxmlformats.org/officeDocument/2006/relationships/hyperlink" Target="http://www.musee-renaissance.fr/" TargetMode="External"/><Relationship Id="rId9" Type="http://schemas.openxmlformats.org/officeDocument/2006/relationships/hyperlink" Target="http://www.musee-chagall.fr/" TargetMode="External"/><Relationship Id="rId14" Type="http://schemas.openxmlformats.org/officeDocument/2006/relationships/hyperlink" Target="http://www.museefrancoamericain.fr/" TargetMode="External"/><Relationship Id="rId22" Type="http://schemas.openxmlformats.org/officeDocument/2006/relationships/hyperlink" Target="http://www.archives-nationales.culture.gouv.fr/"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10" zoomScaleNormal="110" workbookViewId="0"/>
  </sheetViews>
  <sheetFormatPr baseColWidth="10" defaultColWidth="11.5703125" defaultRowHeight="11.25" x14ac:dyDescent="0.2"/>
  <cols>
    <col min="1" max="1" width="11.5703125" style="3"/>
    <col min="2" max="2" width="91.140625" style="3" bestFit="1" customWidth="1"/>
    <col min="3" max="16384" width="11.5703125" style="3"/>
  </cols>
  <sheetData>
    <row r="1" spans="1:2" x14ac:dyDescent="0.2">
      <c r="A1" s="1" t="s">
        <v>0</v>
      </c>
    </row>
    <row r="4" spans="1:2" ht="19.899999999999999" customHeight="1" x14ac:dyDescent="0.2">
      <c r="A4" s="39"/>
      <c r="B4" s="85" t="s">
        <v>845</v>
      </c>
    </row>
    <row r="5" spans="1:2" ht="19.899999999999999" customHeight="1" x14ac:dyDescent="0.2">
      <c r="A5" s="39"/>
      <c r="B5" s="576" t="s">
        <v>817</v>
      </c>
    </row>
    <row r="6" spans="1:2" ht="19.899999999999999" customHeight="1" x14ac:dyDescent="0.2">
      <c r="A6" s="73"/>
      <c r="B6" s="576" t="s">
        <v>818</v>
      </c>
    </row>
    <row r="7" spans="1:2" ht="19.899999999999999" customHeight="1" x14ac:dyDescent="0.2">
      <c r="A7" s="39"/>
      <c r="B7" s="85" t="s">
        <v>807</v>
      </c>
    </row>
    <row r="8" spans="1:2" ht="19.899999999999999" customHeight="1" x14ac:dyDescent="0.2">
      <c r="A8" s="39"/>
      <c r="B8" s="85" t="s">
        <v>808</v>
      </c>
    </row>
    <row r="9" spans="1:2" ht="19.899999999999999" customHeight="1" x14ac:dyDescent="0.2">
      <c r="A9" s="39"/>
      <c r="B9" s="85" t="s">
        <v>811</v>
      </c>
    </row>
    <row r="10" spans="1:2" ht="19.899999999999999" customHeight="1" x14ac:dyDescent="0.2">
      <c r="A10" s="39"/>
      <c r="B10" s="85" t="s">
        <v>839</v>
      </c>
    </row>
    <row r="11" spans="1:2" ht="19.899999999999999" customHeight="1" x14ac:dyDescent="0.2">
      <c r="A11" s="39"/>
      <c r="B11" s="258" t="s">
        <v>840</v>
      </c>
    </row>
    <row r="12" spans="1:2" ht="19.899999999999999" customHeight="1" x14ac:dyDescent="0.2">
      <c r="A12" s="39"/>
      <c r="B12" s="85" t="s">
        <v>809</v>
      </c>
    </row>
    <row r="13" spans="1:2" ht="19.899999999999999" customHeight="1" x14ac:dyDescent="0.2">
      <c r="A13" s="39"/>
    </row>
  </sheetData>
  <customSheetViews>
    <customSheetView guid="{254CA843-A8D1-434E-AB9C-F327B1D1E748}" scale="110">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cale="110">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scale="110">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cale="110">
      <selection activeCell="B20" sqref="B20"/>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cale="110">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cale="110">
      <selection activeCell="B12" sqref="B12"/>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hyperlinks>
    <hyperlink ref="B4" location="'Tableau 1'!A1" display="Tableau 1 : Budget du Ministère de la Culture, 2017-2022 (crédits exécutés et lois de finances initiales, LFI)" xr:uid="{00000000-0004-0000-0000-000000000000}"/>
    <hyperlink ref="B5" location="'Tableau 2  '!A1" display="Tableau 2 : Crédits du budget du ministère de la Culture affectés aux établissements publics culturels" xr:uid="{00000000-0004-0000-0000-000001000000}"/>
    <hyperlink ref="B9" location="'Tableau 4'!A1" display="Tableau 4 : Dépenses fiscales en matière de culture et de communication, 2017-2022" xr:uid="{00000000-0004-0000-0000-000002000000}"/>
    <hyperlink ref="B11" location="'Tableau 6'!A1" display="Tableau 6 : Redevances et taxes fiscales affectées au financement de la culture et de la communication, 2019-2024" xr:uid="{00000000-0004-0000-0000-000003000000}"/>
    <hyperlink ref="B7" location="'Graphique 1'!A1" display="Graphique 1. Dépenses culturelles consolidées des collectivités territoriales en 2020" xr:uid="{00000000-0004-0000-0000-000004000000}"/>
    <hyperlink ref="B10" location="'Tableau 6'!A1" display="Tableau 6 : Répartition sectorielle des dépenses des collectivités territoriales en 2020" xr:uid="{00000000-0004-0000-0000-000005000000}"/>
    <hyperlink ref="B8" location="'Graphique 2'!A1" display="Graphique 2 – Evolution des dépenses publiques en matière culturelle, 2014-2022" xr:uid="{00000000-0004-0000-0000-000006000000}"/>
    <hyperlink ref="B12" location="'Graphique 3'!A1" display="Graphique 3 - Recettes publicitaires des grands médias, 2011-2021" xr:uid="{00000000-0004-0000-0000-000007000000}"/>
    <hyperlink ref="B6" location="'Tableau 3 '!A1" display="Tableau 3 : Crédits du budget général et budgets annexes des autres ministères, affectés à la Culture et à la Communication, 2019-2023" xr:uid="{00000000-0004-0000-0000-000008000000}"/>
  </hyperlinks>
  <pageMargins left="0.78749999999999998" right="0.78749999999999998" top="1.0249999999999999" bottom="1.0249999999999999" header="0.78749999999999998" footer="0.78749999999999998"/>
  <pageSetup paperSize="9" firstPageNumber="0" orientation="portrait" r:id="rId7"/>
  <headerFooter>
    <oddHeader>&amp;C&amp;A</oddHeader>
    <oddFooter>&amp;C&amp;"Calibri"&amp;11&amp;K000000Page &amp;P_x000D_&amp;1#&amp;"Calibri"&amp;12&amp;K008000C1 Données Internes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
  <sheetViews>
    <sheetView zoomScaleNormal="100" workbookViewId="0">
      <selection activeCell="F16" sqref="F16"/>
    </sheetView>
  </sheetViews>
  <sheetFormatPr baseColWidth="10" defaultColWidth="9.140625" defaultRowHeight="11.25" x14ac:dyDescent="0.2"/>
  <cols>
    <col min="1" max="1" width="41.140625" style="3" customWidth="1"/>
    <col min="2" max="2" width="12.7109375" style="67" customWidth="1"/>
    <col min="3" max="3" width="17" style="67" customWidth="1"/>
    <col min="4" max="4" width="14.7109375" style="67" customWidth="1"/>
    <col min="5" max="5" width="14.85546875" style="67" customWidth="1"/>
    <col min="6" max="6" width="23.7109375" style="67" customWidth="1"/>
    <col min="7" max="7" width="10.85546875" style="67" customWidth="1"/>
    <col min="8" max="8" width="16.5703125" style="3" customWidth="1"/>
    <col min="9" max="9" width="11.140625" style="3" customWidth="1"/>
    <col min="10" max="10" width="9.140625" style="3"/>
    <col min="11" max="11" width="16" style="3" customWidth="1"/>
    <col min="12" max="12" width="12.28515625" style="3" customWidth="1"/>
    <col min="13" max="13" width="11.28515625" style="3" customWidth="1"/>
    <col min="14" max="14" width="9.140625" style="3"/>
    <col min="15" max="15" width="9.140625" style="75"/>
    <col min="16" max="17" width="13.7109375" style="3" customWidth="1"/>
    <col min="18" max="18" width="14.140625" style="3" customWidth="1"/>
    <col min="19" max="19" width="10" style="3" customWidth="1"/>
    <col min="20" max="20" width="10.140625" style="3" customWidth="1"/>
    <col min="21" max="21" width="9.7109375" style="3" customWidth="1"/>
    <col min="22" max="22" width="9.85546875" style="3" customWidth="1"/>
    <col min="23" max="16384" width="9.140625" style="3"/>
  </cols>
  <sheetData>
    <row r="1" spans="1:6" x14ac:dyDescent="0.2">
      <c r="A1" s="201" t="s">
        <v>805</v>
      </c>
      <c r="F1" s="235"/>
    </row>
    <row r="2" spans="1:6" x14ac:dyDescent="0.2">
      <c r="A2" s="3" t="s">
        <v>93</v>
      </c>
    </row>
    <row r="3" spans="1:6" ht="16.350000000000001" customHeight="1" x14ac:dyDescent="0.2">
      <c r="F3" s="255" t="s">
        <v>27</v>
      </c>
    </row>
    <row r="4" spans="1:6" x14ac:dyDescent="0.2">
      <c r="A4" s="248"/>
      <c r="B4" s="163" t="s">
        <v>28</v>
      </c>
      <c r="C4" s="163" t="s">
        <v>29</v>
      </c>
      <c r="D4" s="163" t="s">
        <v>793</v>
      </c>
      <c r="E4" s="251" t="s">
        <v>26</v>
      </c>
      <c r="F4" s="163" t="s">
        <v>30</v>
      </c>
    </row>
    <row r="5" spans="1:6" x14ac:dyDescent="0.2">
      <c r="A5" s="102" t="s">
        <v>31</v>
      </c>
      <c r="B5" s="395">
        <v>37.349793336797845</v>
      </c>
      <c r="C5" s="395">
        <v>34.603506790295647</v>
      </c>
      <c r="D5" s="395">
        <v>59.297412338561983</v>
      </c>
      <c r="E5" s="396">
        <v>24.984194360781835</v>
      </c>
      <c r="F5" s="395">
        <v>38.376013139149563</v>
      </c>
    </row>
    <row r="6" spans="1:6" x14ac:dyDescent="0.2">
      <c r="A6" s="44" t="s">
        <v>32</v>
      </c>
      <c r="B6" s="397">
        <v>18.345726547337328</v>
      </c>
      <c r="C6" s="397">
        <v>22.25490113865165</v>
      </c>
      <c r="D6" s="397">
        <v>13.932352402993242</v>
      </c>
      <c r="E6" s="252" t="s">
        <v>33</v>
      </c>
      <c r="F6" s="234" t="s">
        <v>33</v>
      </c>
    </row>
    <row r="7" spans="1:6" x14ac:dyDescent="0.2">
      <c r="A7" s="44" t="s">
        <v>34</v>
      </c>
      <c r="B7" s="397">
        <v>10.094288330408602</v>
      </c>
      <c r="C7" s="397">
        <v>9.7964178431345417</v>
      </c>
      <c r="D7" s="397">
        <v>10.672830739787839</v>
      </c>
      <c r="E7" s="252" t="s">
        <v>33</v>
      </c>
      <c r="F7" s="234" t="s">
        <v>33</v>
      </c>
    </row>
    <row r="8" spans="1:6" x14ac:dyDescent="0.2">
      <c r="A8" s="44" t="s">
        <v>35</v>
      </c>
      <c r="B8" s="397">
        <v>1.2830903768781716</v>
      </c>
      <c r="C8" s="397">
        <v>0.61503635896709175</v>
      </c>
      <c r="D8" s="397">
        <v>14.647311541365065</v>
      </c>
      <c r="E8" s="252" t="s">
        <v>33</v>
      </c>
      <c r="F8" s="234" t="s">
        <v>33</v>
      </c>
    </row>
    <row r="9" spans="1:6" x14ac:dyDescent="0.2">
      <c r="A9" s="249" t="s">
        <v>36</v>
      </c>
      <c r="B9" s="398">
        <v>7.6266880821737395</v>
      </c>
      <c r="C9" s="398">
        <v>1.9371514495423645</v>
      </c>
      <c r="D9" s="398">
        <v>20.044917654415826</v>
      </c>
      <c r="E9" s="253" t="s">
        <v>33</v>
      </c>
      <c r="F9" s="247" t="s">
        <v>33</v>
      </c>
    </row>
    <row r="10" spans="1:6" x14ac:dyDescent="0.2">
      <c r="A10" s="102" t="s">
        <v>37</v>
      </c>
      <c r="B10" s="395">
        <v>49.582398671052843</v>
      </c>
      <c r="C10" s="395">
        <v>55.439109167503773</v>
      </c>
      <c r="D10" s="395">
        <v>40.702587661438031</v>
      </c>
      <c r="E10" s="396">
        <v>75.015805639218186</v>
      </c>
      <c r="F10" s="395">
        <v>51.824659375667871</v>
      </c>
    </row>
    <row r="11" spans="1:6" x14ac:dyDescent="0.2">
      <c r="A11" s="44" t="s">
        <v>38</v>
      </c>
      <c r="B11" s="397">
        <v>16.701671388685202</v>
      </c>
      <c r="C11" s="397">
        <v>26.511902291907962</v>
      </c>
      <c r="D11" s="67" t="s">
        <v>33</v>
      </c>
      <c r="E11" s="252" t="s">
        <v>33</v>
      </c>
      <c r="F11" s="234" t="s">
        <v>33</v>
      </c>
    </row>
    <row r="12" spans="1:6" x14ac:dyDescent="0.2">
      <c r="A12" s="44" t="s">
        <v>39</v>
      </c>
      <c r="B12" s="397">
        <v>5.2573471446244069</v>
      </c>
      <c r="C12" s="397">
        <v>3.8691842656008348</v>
      </c>
      <c r="D12" s="67" t="s">
        <v>33</v>
      </c>
      <c r="E12" s="252" t="s">
        <v>33</v>
      </c>
      <c r="F12" s="234" t="s">
        <v>33</v>
      </c>
    </row>
    <row r="13" spans="1:6" x14ac:dyDescent="0.2">
      <c r="A13" s="44" t="s">
        <v>40</v>
      </c>
      <c r="B13" s="397">
        <v>4.952660592153717</v>
      </c>
      <c r="C13" s="397">
        <v>5.0335716242254112</v>
      </c>
      <c r="D13" s="67" t="s">
        <v>33</v>
      </c>
      <c r="E13" s="252" t="s">
        <v>33</v>
      </c>
      <c r="F13" s="234" t="s">
        <v>33</v>
      </c>
    </row>
    <row r="14" spans="1:6" x14ac:dyDescent="0.2">
      <c r="A14" s="44" t="s">
        <v>41</v>
      </c>
      <c r="B14" s="397">
        <v>1.5420807072548721</v>
      </c>
      <c r="C14" s="397">
        <v>1.1192039387087596</v>
      </c>
      <c r="D14" s="67" t="s">
        <v>33</v>
      </c>
      <c r="E14" s="252" t="s">
        <v>33</v>
      </c>
      <c r="F14" s="234" t="s">
        <v>33</v>
      </c>
    </row>
    <row r="15" spans="1:6" x14ac:dyDescent="0.2">
      <c r="A15" s="249" t="s">
        <v>42</v>
      </c>
      <c r="B15" s="398">
        <v>21.128638838334638</v>
      </c>
      <c r="C15" s="398">
        <v>18.905247047060815</v>
      </c>
      <c r="D15" s="246" t="s">
        <v>33</v>
      </c>
      <c r="E15" s="253" t="s">
        <v>33</v>
      </c>
      <c r="F15" s="247" t="s">
        <v>33</v>
      </c>
    </row>
    <row r="16" spans="1:6" x14ac:dyDescent="0.2">
      <c r="A16" s="102" t="s">
        <v>48</v>
      </c>
      <c r="B16" s="395">
        <v>13.06780799214931</v>
      </c>
      <c r="C16" s="395">
        <v>9.9573840422005588</v>
      </c>
      <c r="D16" s="395">
        <v>0</v>
      </c>
      <c r="E16" s="396">
        <v>0</v>
      </c>
      <c r="F16" s="395">
        <v>9.7993274851825714</v>
      </c>
    </row>
    <row r="17" spans="1:6" x14ac:dyDescent="0.2">
      <c r="A17" s="250" t="s">
        <v>7</v>
      </c>
      <c r="B17" s="245">
        <v>100</v>
      </c>
      <c r="C17" s="245">
        <v>100</v>
      </c>
      <c r="D17" s="245">
        <v>100</v>
      </c>
      <c r="E17" s="254">
        <v>100</v>
      </c>
      <c r="F17" s="245">
        <v>100</v>
      </c>
    </row>
    <row r="19" spans="1:6" x14ac:dyDescent="0.2">
      <c r="A19" s="3" t="s">
        <v>806</v>
      </c>
      <c r="B19" s="3"/>
      <c r="C19" s="3"/>
      <c r="D19" s="3"/>
      <c r="E19" s="3"/>
      <c r="F19" s="3"/>
    </row>
    <row r="20" spans="1:6" x14ac:dyDescent="0.2">
      <c r="A20" s="3" t="s">
        <v>43</v>
      </c>
      <c r="B20" s="3"/>
      <c r="C20" s="3"/>
      <c r="D20" s="3"/>
      <c r="E20" s="3"/>
      <c r="F20" s="3"/>
    </row>
    <row r="21" spans="1:6" x14ac:dyDescent="0.2">
      <c r="A21" s="24" t="s">
        <v>795</v>
      </c>
      <c r="B21" s="3"/>
      <c r="C21" s="3"/>
      <c r="D21" s="3"/>
      <c r="E21" s="3"/>
      <c r="F21" s="3"/>
    </row>
    <row r="23" spans="1:6" x14ac:dyDescent="0.2">
      <c r="A23" s="3" t="s">
        <v>92</v>
      </c>
    </row>
    <row r="25" spans="1:6" x14ac:dyDescent="0.2">
      <c r="A25" s="3" t="s">
        <v>796</v>
      </c>
    </row>
  </sheetData>
  <customSheetViews>
    <customSheetView guid="{254CA843-A8D1-434E-AB9C-F327B1D1E748}" showPageBreaks="1" fitToPage="1" printArea="1">
      <selection activeCell="A2" sqref="A2"/>
      <pageMargins left="0.74791666666666701" right="0.74791666666666701" top="0.98402777777777795" bottom="0.98402777777777795" header="0.51180555555555496" footer="0.51180555555555496"/>
      <pageSetup paperSize="9" scale="66" firstPageNumber="0" orientation="portrait" r:id="rId1"/>
    </customSheetView>
    <customSheetView guid="{A4014A12-8077-400D-909C-C8C0AE2652D2}" fitToPage="1">
      <selection activeCell="A27" sqref="A27:A28"/>
      <pageMargins left="0.74791666666666701" right="0.74791666666666701" top="0.98402777777777795" bottom="0.98402777777777795" header="0.51180555555555496" footer="0.51180555555555496"/>
      <pageSetup paperSize="9" scale="66"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66" firstPageNumber="0" orientation="portrait" r:id="rId3"/>
    </customSheetView>
    <customSheetView guid="{D4A8130B-E15E-430B-BC62-FA365B34E0AF}"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4"/>
    </customSheetView>
    <customSheetView guid="{D7C60D54-F168-4802-9C20-D9E241B3AC75}"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5"/>
    </customSheetView>
    <customSheetView guid="{B5EA72E7-EF27-46AE-B0E4-CAECE2734832}"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6"/>
    </customSheetView>
  </customSheetViews>
  <pageMargins left="0.74791666666666701" right="0.74791666666666701" top="0.98402777777777795" bottom="0.98402777777777795" header="0.51180555555555496" footer="0.51180555555555496"/>
  <pageSetup paperSize="9" scale="70" firstPageNumber="0" orientation="portrait" r:id="rId7"/>
  <headerFooter>
    <oddFooter>&amp;C&amp;1#&amp;"Calibri"&amp;12&amp;K008000C1 Données Internes</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33"/>
  <sheetViews>
    <sheetView zoomScaleNormal="100" workbookViewId="0">
      <pane xSplit="5" ySplit="6" topLeftCell="F7" activePane="bottomRight" state="frozen"/>
      <selection pane="topRight" activeCell="F1" sqref="F1"/>
      <selection pane="bottomLeft" activeCell="A7" sqref="A7"/>
      <selection pane="bottomRight" activeCell="A23" sqref="A23"/>
    </sheetView>
  </sheetViews>
  <sheetFormatPr baseColWidth="10" defaultColWidth="9.140625" defaultRowHeight="11.25" x14ac:dyDescent="0.2"/>
  <cols>
    <col min="1" max="1" width="48.5703125" style="3" customWidth="1"/>
    <col min="2" max="2" width="17.42578125" style="3" hidden="1" customWidth="1"/>
    <col min="3" max="3" width="2.7109375" style="3" hidden="1" customWidth="1"/>
    <col min="4" max="4" width="13.140625" style="3" hidden="1" customWidth="1"/>
    <col min="5" max="5" width="2.7109375" style="3" hidden="1" customWidth="1"/>
    <col min="6" max="6" width="13.140625" style="3" bestFit="1" customWidth="1"/>
    <col min="7" max="7" width="2.7109375" style="3" customWidth="1"/>
    <col min="8" max="8" width="13.7109375" style="3" bestFit="1" customWidth="1"/>
    <col min="9" max="9" width="2.5703125" style="3" customWidth="1"/>
    <col min="10" max="10" width="13.7109375" style="3" customWidth="1"/>
    <col min="11" max="11" width="2.7109375" style="3" customWidth="1"/>
    <col min="12" max="12" width="16.28515625" style="3" customWidth="1"/>
    <col min="13" max="13" width="2.7109375" style="3" customWidth="1"/>
    <col min="14" max="14" width="13.5703125" style="3" bestFit="1" customWidth="1"/>
    <col min="15" max="15" width="5" style="3" bestFit="1" customWidth="1"/>
    <col min="16" max="16" width="13.5703125" style="3" bestFit="1" customWidth="1"/>
    <col min="17" max="17" width="5" style="3" bestFit="1" customWidth="1"/>
    <col min="18" max="18" width="12.42578125" style="3" bestFit="1" customWidth="1"/>
    <col min="19" max="16384" width="9.140625" style="3"/>
  </cols>
  <sheetData>
    <row r="1" spans="1:18" ht="14.85" customHeight="1" x14ac:dyDescent="0.2">
      <c r="A1" s="37" t="s">
        <v>841</v>
      </c>
      <c r="D1" s="72"/>
      <c r="N1" s="235"/>
      <c r="O1" s="235"/>
      <c r="P1" s="235"/>
      <c r="Q1" s="235"/>
    </row>
    <row r="2" spans="1:18" ht="14.85" customHeight="1" x14ac:dyDescent="0.2">
      <c r="A2" s="26" t="s">
        <v>71</v>
      </c>
      <c r="I2" s="2"/>
    </row>
    <row r="3" spans="1:18" ht="14.85" customHeight="1" x14ac:dyDescent="0.2">
      <c r="A3" s="1"/>
      <c r="B3" s="136" t="s">
        <v>791</v>
      </c>
      <c r="D3" s="136" t="s">
        <v>791</v>
      </c>
      <c r="F3" s="52"/>
      <c r="I3" s="2"/>
    </row>
    <row r="4" spans="1:18" ht="14.85" customHeight="1" x14ac:dyDescent="0.2">
      <c r="A4" s="13"/>
      <c r="B4" s="299">
        <v>2017</v>
      </c>
      <c r="C4" s="299"/>
      <c r="D4" s="300">
        <v>2018</v>
      </c>
      <c r="E4" s="123"/>
      <c r="F4" s="148">
        <v>2019</v>
      </c>
      <c r="G4" s="14"/>
      <c r="H4" s="148">
        <v>2020</v>
      </c>
      <c r="I4" s="206"/>
      <c r="J4" s="148">
        <v>2021</v>
      </c>
      <c r="K4" s="148"/>
      <c r="L4" s="483">
        <v>2022</v>
      </c>
      <c r="M4" s="483"/>
      <c r="N4" s="483">
        <v>2023</v>
      </c>
      <c r="O4" s="483"/>
      <c r="P4" s="572">
        <v>2024</v>
      </c>
      <c r="Q4" s="572"/>
    </row>
    <row r="5" spans="1:18" ht="12.95" customHeight="1" x14ac:dyDescent="0.2">
      <c r="A5" s="15"/>
      <c r="B5" s="301" t="s">
        <v>132</v>
      </c>
      <c r="C5" s="302"/>
      <c r="D5" s="301" t="s">
        <v>132</v>
      </c>
      <c r="E5" s="51"/>
      <c r="F5" s="118" t="s">
        <v>132</v>
      </c>
      <c r="G5" s="29"/>
      <c r="H5" s="118" t="s">
        <v>132</v>
      </c>
      <c r="I5" s="207"/>
      <c r="J5" s="118" t="s">
        <v>132</v>
      </c>
      <c r="K5" s="231"/>
      <c r="L5" s="385" t="s">
        <v>132</v>
      </c>
      <c r="M5" s="385"/>
      <c r="N5" s="478" t="s">
        <v>133</v>
      </c>
      <c r="O5" s="385"/>
      <c r="P5" s="573" t="s">
        <v>133</v>
      </c>
      <c r="Q5" s="574"/>
    </row>
    <row r="6" spans="1:18" ht="12.75" customHeight="1" x14ac:dyDescent="0.2">
      <c r="A6" s="15"/>
      <c r="B6" s="303" t="s">
        <v>13</v>
      </c>
      <c r="C6" s="303"/>
      <c r="D6" s="304" t="s">
        <v>13</v>
      </c>
      <c r="E6" s="16"/>
      <c r="F6" s="119" t="s">
        <v>13</v>
      </c>
      <c r="G6" s="16"/>
      <c r="H6" s="119" t="s">
        <v>13</v>
      </c>
      <c r="I6" s="208"/>
      <c r="J6" s="119" t="s">
        <v>141</v>
      </c>
      <c r="K6" s="232"/>
      <c r="L6" s="531" t="s">
        <v>141</v>
      </c>
      <c r="M6" s="400"/>
      <c r="N6" s="400" t="s">
        <v>141</v>
      </c>
      <c r="O6" s="386" t="s">
        <v>1</v>
      </c>
      <c r="P6" s="400" t="s">
        <v>141</v>
      </c>
      <c r="Q6" s="386" t="s">
        <v>1</v>
      </c>
    </row>
    <row r="7" spans="1:18" ht="18.75" customHeight="1" x14ac:dyDescent="0.2">
      <c r="A7" s="388" t="s">
        <v>14</v>
      </c>
      <c r="B7" s="305">
        <v>655</v>
      </c>
      <c r="C7" s="305"/>
      <c r="D7" s="306">
        <v>655</v>
      </c>
      <c r="E7" s="17"/>
      <c r="F7" s="18">
        <v>626</v>
      </c>
      <c r="G7" s="17"/>
      <c r="H7" s="81">
        <v>621</v>
      </c>
      <c r="I7" s="146"/>
      <c r="J7" s="81">
        <v>631</v>
      </c>
      <c r="K7" s="233"/>
      <c r="L7" s="387" t="s">
        <v>109</v>
      </c>
      <c r="M7" s="387"/>
      <c r="N7" s="387" t="s">
        <v>109</v>
      </c>
      <c r="O7" s="387"/>
      <c r="P7" s="311" t="s">
        <v>109</v>
      </c>
      <c r="Q7" s="312"/>
    </row>
    <row r="8" spans="1:18" ht="12.75" customHeight="1" x14ac:dyDescent="0.2">
      <c r="A8" s="15" t="s">
        <v>60</v>
      </c>
      <c r="B8" s="305">
        <v>177</v>
      </c>
      <c r="C8" s="305"/>
      <c r="D8" s="306" t="s">
        <v>79</v>
      </c>
      <c r="E8" s="17"/>
      <c r="F8" s="18">
        <v>152</v>
      </c>
      <c r="G8" s="17"/>
      <c r="H8" s="81">
        <v>182</v>
      </c>
      <c r="I8" s="146"/>
      <c r="J8" s="81">
        <v>169</v>
      </c>
      <c r="K8" s="233"/>
      <c r="L8" s="399">
        <v>242</v>
      </c>
      <c r="M8" s="399"/>
      <c r="N8" s="528">
        <v>237</v>
      </c>
      <c r="O8" s="407">
        <v>0.15</v>
      </c>
      <c r="P8" s="528">
        <v>193</v>
      </c>
      <c r="Q8" s="387">
        <v>0.12</v>
      </c>
      <c r="R8" s="64"/>
    </row>
    <row r="9" spans="1:18" ht="12.75" customHeight="1" x14ac:dyDescent="0.2">
      <c r="A9" s="15" t="s">
        <v>82</v>
      </c>
      <c r="B9" s="305">
        <v>135</v>
      </c>
      <c r="C9" s="305"/>
      <c r="D9" s="306">
        <v>131</v>
      </c>
      <c r="E9" s="17"/>
      <c r="F9" s="18">
        <v>925</v>
      </c>
      <c r="G9" s="128"/>
      <c r="H9" s="81">
        <v>535</v>
      </c>
      <c r="I9" s="147"/>
      <c r="J9" s="81">
        <v>717</v>
      </c>
      <c r="K9" s="233"/>
      <c r="L9" s="399">
        <v>586</v>
      </c>
      <c r="M9" s="399"/>
      <c r="N9" s="399">
        <v>559</v>
      </c>
      <c r="O9" s="407">
        <v>0.36</v>
      </c>
      <c r="P9" s="238">
        <v>588</v>
      </c>
      <c r="Q9" s="387">
        <v>0.36</v>
      </c>
      <c r="R9" s="64"/>
    </row>
    <row r="10" spans="1:18" ht="12.75" customHeight="1" x14ac:dyDescent="0.2">
      <c r="A10" s="3" t="s">
        <v>61</v>
      </c>
      <c r="B10" s="305">
        <v>275</v>
      </c>
      <c r="C10" s="305"/>
      <c r="D10" s="306" t="s">
        <v>80</v>
      </c>
      <c r="E10" s="17"/>
      <c r="F10" s="120">
        <v>0</v>
      </c>
      <c r="G10" s="17"/>
      <c r="H10" s="81">
        <v>0</v>
      </c>
      <c r="I10" s="146"/>
      <c r="J10" s="81" t="s">
        <v>109</v>
      </c>
      <c r="K10" s="233"/>
      <c r="L10" s="387" t="s">
        <v>109</v>
      </c>
      <c r="M10" s="387"/>
      <c r="N10" s="387" t="s">
        <v>109</v>
      </c>
      <c r="O10" s="407"/>
      <c r="P10" s="528" t="s">
        <v>109</v>
      </c>
      <c r="Q10" s="387"/>
      <c r="R10" s="64"/>
    </row>
    <row r="11" spans="1:18" ht="12.75" customHeight="1" x14ac:dyDescent="0.2">
      <c r="A11" s="15" t="s">
        <v>136</v>
      </c>
      <c r="B11" s="305">
        <v>225</v>
      </c>
      <c r="C11" s="305"/>
      <c r="D11" s="306">
        <v>195</v>
      </c>
      <c r="E11" s="17"/>
      <c r="F11" s="18" t="s">
        <v>137</v>
      </c>
      <c r="G11" s="128"/>
      <c r="H11" s="81">
        <v>489</v>
      </c>
      <c r="I11" s="147"/>
      <c r="J11" s="81">
        <v>511</v>
      </c>
      <c r="K11" s="233"/>
      <c r="L11" s="399">
        <v>257</v>
      </c>
      <c r="M11" s="399"/>
      <c r="N11" s="399">
        <v>232</v>
      </c>
      <c r="O11" s="407">
        <v>0.15</v>
      </c>
      <c r="P11" s="238">
        <v>244</v>
      </c>
      <c r="Q11" s="387">
        <v>0.15</v>
      </c>
      <c r="R11" s="64"/>
    </row>
    <row r="12" spans="1:18" ht="12.75" customHeight="1" x14ac:dyDescent="0.2">
      <c r="A12" s="117" t="s">
        <v>15</v>
      </c>
      <c r="B12" s="305">
        <v>11</v>
      </c>
      <c r="C12" s="305"/>
      <c r="D12" s="306" t="s">
        <v>81</v>
      </c>
      <c r="E12" s="17"/>
      <c r="F12" s="18">
        <v>11</v>
      </c>
      <c r="G12" s="17"/>
      <c r="H12" s="203">
        <v>11</v>
      </c>
      <c r="I12" s="209"/>
      <c r="J12" s="81">
        <v>17</v>
      </c>
      <c r="K12" s="233"/>
      <c r="L12" s="401">
        <v>470</v>
      </c>
      <c r="M12" s="401"/>
      <c r="N12" s="399">
        <v>540</v>
      </c>
      <c r="O12" s="407">
        <v>0.34</v>
      </c>
      <c r="P12" s="238">
        <v>595</v>
      </c>
      <c r="Q12" s="387">
        <v>0.37</v>
      </c>
      <c r="R12" s="64"/>
    </row>
    <row r="13" spans="1:18" ht="12.75" customHeight="1" x14ac:dyDescent="0.2">
      <c r="A13" s="533" t="s">
        <v>134</v>
      </c>
      <c r="B13" s="307"/>
      <c r="C13" s="307"/>
      <c r="D13" s="308"/>
      <c r="E13" s="122"/>
      <c r="F13" s="145">
        <v>305</v>
      </c>
      <c r="G13" s="122"/>
      <c r="H13" s="81">
        <v>343</v>
      </c>
      <c r="I13" s="210"/>
      <c r="J13" s="81">
        <v>310</v>
      </c>
      <c r="K13" s="233"/>
      <c r="L13" s="529">
        <v>445</v>
      </c>
      <c r="M13" s="529"/>
      <c r="N13" s="529">
        <v>507</v>
      </c>
      <c r="O13" s="527"/>
      <c r="P13" s="530">
        <v>562</v>
      </c>
      <c r="Q13" s="387"/>
      <c r="R13" s="64"/>
    </row>
    <row r="14" spans="1:18" ht="12.75" customHeight="1" x14ac:dyDescent="0.2">
      <c r="A14" s="19" t="s">
        <v>17</v>
      </c>
      <c r="B14" s="309">
        <v>1478</v>
      </c>
      <c r="C14" s="309"/>
      <c r="D14" s="310">
        <v>1594</v>
      </c>
      <c r="E14" s="20"/>
      <c r="F14" s="121">
        <v>2504</v>
      </c>
      <c r="G14" s="20"/>
      <c r="H14" s="204">
        <v>2181</v>
      </c>
      <c r="I14" s="211"/>
      <c r="J14" s="204">
        <v>2355</v>
      </c>
      <c r="K14" s="212"/>
      <c r="L14" s="532">
        <v>1555</v>
      </c>
      <c r="M14" s="389"/>
      <c r="N14" s="532">
        <v>1568</v>
      </c>
      <c r="O14" s="408">
        <v>1</v>
      </c>
      <c r="P14" s="532">
        <v>1620</v>
      </c>
      <c r="Q14" s="408">
        <v>1</v>
      </c>
    </row>
    <row r="15" spans="1:18" ht="12.75" customHeight="1" x14ac:dyDescent="0.2">
      <c r="I15" s="75"/>
      <c r="K15" s="67"/>
      <c r="L15" s="25"/>
      <c r="M15" s="25"/>
    </row>
    <row r="16" spans="1:18" ht="45.75" customHeight="1" x14ac:dyDescent="0.2">
      <c r="A16" s="563" t="s">
        <v>790</v>
      </c>
      <c r="B16" s="563"/>
      <c r="C16" s="563"/>
      <c r="D16" s="563"/>
      <c r="E16" s="563"/>
      <c r="F16" s="563"/>
      <c r="G16" s="563"/>
      <c r="H16" s="563"/>
      <c r="I16" s="563"/>
      <c r="J16" s="563"/>
      <c r="K16" s="563"/>
      <c r="L16" s="563"/>
      <c r="M16" s="563"/>
      <c r="N16" s="563"/>
      <c r="O16" s="563"/>
      <c r="P16" s="563"/>
      <c r="Q16" s="563"/>
    </row>
    <row r="17" spans="1:18" ht="35.450000000000003" customHeight="1" x14ac:dyDescent="0.2">
      <c r="A17" s="563" t="s">
        <v>140</v>
      </c>
      <c r="B17" s="563"/>
      <c r="C17" s="563"/>
      <c r="D17" s="563"/>
      <c r="E17" s="563"/>
      <c r="F17" s="563"/>
      <c r="G17" s="563"/>
      <c r="H17" s="563"/>
      <c r="I17" s="563"/>
      <c r="J17" s="563"/>
      <c r="K17" s="563"/>
      <c r="L17" s="563"/>
      <c r="M17" s="563"/>
      <c r="N17" s="563"/>
      <c r="O17" s="563"/>
      <c r="P17" s="563"/>
      <c r="Q17" s="563"/>
    </row>
    <row r="18" spans="1:18" ht="44.85" customHeight="1" x14ac:dyDescent="0.2">
      <c r="A18" s="563" t="s">
        <v>135</v>
      </c>
      <c r="B18" s="563"/>
      <c r="C18" s="563"/>
      <c r="D18" s="563"/>
      <c r="E18" s="563"/>
      <c r="F18" s="563"/>
      <c r="G18" s="563"/>
      <c r="H18" s="563"/>
      <c r="I18" s="563"/>
      <c r="J18" s="563"/>
      <c r="K18" s="563"/>
      <c r="L18" s="563"/>
      <c r="M18" s="563"/>
      <c r="N18" s="563"/>
      <c r="O18" s="563"/>
      <c r="P18" s="563"/>
      <c r="Q18" s="563"/>
    </row>
    <row r="19" spans="1:18" ht="23.1" customHeight="1" x14ac:dyDescent="0.2">
      <c r="A19" s="563" t="s">
        <v>842</v>
      </c>
      <c r="B19" s="563"/>
      <c r="C19" s="563"/>
      <c r="D19" s="563"/>
      <c r="E19" s="563"/>
      <c r="F19" s="563"/>
      <c r="G19" s="563"/>
      <c r="H19" s="563"/>
      <c r="I19" s="563"/>
      <c r="J19" s="563"/>
      <c r="K19" s="563"/>
      <c r="L19" s="563"/>
      <c r="M19" s="563"/>
      <c r="N19" s="563"/>
      <c r="O19" s="563"/>
      <c r="P19" s="563"/>
      <c r="Q19" s="563"/>
    </row>
    <row r="20" spans="1:18" ht="10.15" customHeight="1" x14ac:dyDescent="0.2">
      <c r="A20" s="62"/>
      <c r="B20" s="62"/>
      <c r="C20" s="62"/>
      <c r="D20" s="62"/>
      <c r="E20" s="62"/>
      <c r="F20" s="62"/>
      <c r="G20" s="62"/>
      <c r="H20" s="202"/>
      <c r="I20" s="62"/>
    </row>
    <row r="21" spans="1:18" ht="19.899999999999999" customHeight="1" x14ac:dyDescent="0.2">
      <c r="A21" s="563" t="s">
        <v>843</v>
      </c>
      <c r="B21" s="563"/>
      <c r="C21" s="563"/>
      <c r="D21" s="563"/>
      <c r="E21" s="563"/>
      <c r="F21" s="563"/>
      <c r="G21" s="563"/>
      <c r="H21" s="563"/>
      <c r="I21" s="563"/>
      <c r="J21" s="563"/>
      <c r="K21" s="563"/>
      <c r="L21" s="563"/>
      <c r="M21" s="563"/>
      <c r="N21" s="563"/>
      <c r="O21" s="563"/>
      <c r="P21" s="563"/>
      <c r="Q21" s="563"/>
    </row>
    <row r="22" spans="1:18" x14ac:dyDescent="0.2">
      <c r="A22" s="80"/>
      <c r="B22" s="79"/>
      <c r="C22" s="79"/>
      <c r="D22" s="79"/>
      <c r="E22" s="79"/>
      <c r="F22" s="79"/>
      <c r="G22" s="79"/>
      <c r="H22" s="202"/>
      <c r="I22" s="79"/>
      <c r="R22" s="75"/>
    </row>
    <row r="23" spans="1:18" x14ac:dyDescent="0.2">
      <c r="A23" s="3" t="s">
        <v>766</v>
      </c>
      <c r="R23" s="75"/>
    </row>
    <row r="24" spans="1:18" x14ac:dyDescent="0.2">
      <c r="F24" s="49"/>
      <c r="G24" s="17"/>
      <c r="H24" s="18"/>
      <c r="I24" s="146"/>
      <c r="J24" s="49"/>
      <c r="K24" s="143"/>
      <c r="R24" s="75"/>
    </row>
    <row r="25" spans="1:18" ht="12.75" x14ac:dyDescent="0.2">
      <c r="A25"/>
      <c r="D25" s="41"/>
      <c r="F25" s="49"/>
      <c r="G25" s="17"/>
      <c r="H25" s="18"/>
      <c r="I25" s="146"/>
      <c r="J25" s="49"/>
      <c r="K25" s="143"/>
      <c r="R25" s="75"/>
    </row>
    <row r="26" spans="1:18" ht="12.75" x14ac:dyDescent="0.2">
      <c r="A26"/>
      <c r="D26"/>
      <c r="F26" s="128"/>
      <c r="G26" s="128"/>
      <c r="H26" s="18"/>
      <c r="I26" s="147"/>
      <c r="J26" s="128"/>
      <c r="K26" s="143"/>
      <c r="R26" s="75"/>
    </row>
    <row r="27" spans="1:18" ht="12.75" x14ac:dyDescent="0.2">
      <c r="A27"/>
      <c r="D27"/>
      <c r="F27" s="61"/>
      <c r="G27" s="17"/>
      <c r="H27" s="120"/>
      <c r="I27" s="146"/>
      <c r="J27" s="61"/>
      <c r="K27" s="143"/>
      <c r="R27" s="75"/>
    </row>
    <row r="28" spans="1:18" ht="12.75" x14ac:dyDescent="0.2">
      <c r="A28"/>
      <c r="D28"/>
      <c r="F28" s="128"/>
      <c r="G28" s="128"/>
      <c r="H28" s="18"/>
      <c r="I28" s="147"/>
      <c r="J28" s="128"/>
      <c r="K28" s="143"/>
      <c r="R28" s="75"/>
    </row>
    <row r="29" spans="1:18" ht="15" x14ac:dyDescent="0.25">
      <c r="A29" s="40"/>
      <c r="D29" s="40"/>
      <c r="F29" s="49"/>
      <c r="G29" s="17"/>
      <c r="H29" s="18"/>
      <c r="I29" s="146"/>
      <c r="J29" s="49"/>
      <c r="K29" s="143"/>
      <c r="R29" s="75"/>
    </row>
    <row r="30" spans="1:18" ht="12.75" x14ac:dyDescent="0.2">
      <c r="A30"/>
      <c r="D30"/>
      <c r="F30" s="49"/>
      <c r="G30" s="17"/>
      <c r="H30" s="18"/>
      <c r="I30" s="146"/>
      <c r="J30" s="49"/>
      <c r="K30" s="143"/>
      <c r="R30" s="75"/>
    </row>
    <row r="31" spans="1:18" ht="12.75" x14ac:dyDescent="0.2">
      <c r="A31"/>
      <c r="D31"/>
      <c r="F31" s="144"/>
      <c r="G31" s="236"/>
      <c r="H31" s="237"/>
      <c r="I31" s="238"/>
      <c r="J31" s="144"/>
      <c r="K31" s="143"/>
    </row>
    <row r="32" spans="1:18" x14ac:dyDescent="0.2">
      <c r="F32" s="25"/>
      <c r="H32" s="25"/>
      <c r="J32" s="25"/>
    </row>
    <row r="33" spans="1:8" ht="15" x14ac:dyDescent="0.25">
      <c r="A33" s="40"/>
      <c r="D33" s="50"/>
      <c r="H33" s="205"/>
    </row>
  </sheetData>
  <customSheetViews>
    <customSheetView guid="{254CA843-A8D1-434E-AB9C-F327B1D1E748}" showPageBreaks="1" fitToPage="1" printArea="1">
      <pageMargins left="0.74791666666666701" right="0.74791666666666701" top="0.98402777777777795" bottom="0.98402777777777795" header="0.51180555555555496" footer="0.51180555555555496"/>
      <pageSetup paperSize="9" scale="26" firstPageNumber="0" orientation="portrait" r:id="rId1"/>
    </customSheetView>
    <customSheetView guid="{A4014A12-8077-400D-909C-C8C0AE2652D2}" fitToPage="1">
      <selection activeCell="A2" sqref="A2"/>
      <pageMargins left="0.74791666666666701" right="0.74791666666666701" top="0.98402777777777795" bottom="0.98402777777777795" header="0.51180555555555496" footer="0.51180555555555496"/>
      <pageSetup paperSize="9" scale="41"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26" firstPageNumber="0" orientation="portrait" r:id="rId3"/>
    </customSheetView>
    <customSheetView guid="{D4A8130B-E15E-430B-BC62-FA365B34E0AF}" showPageBreaks="1" fitToPage="1" printArea="1">
      <selection activeCell="I11" sqref="I11"/>
      <pageMargins left="0.74791666666666701" right="0.74791666666666701" top="0.98402777777777795" bottom="0.98402777777777795" header="0.51180555555555496" footer="0.51180555555555496"/>
      <pageSetup paperSize="9" scale="26" firstPageNumber="0" orientation="portrait" r:id="rId4"/>
    </customSheetView>
    <customSheetView guid="{D7C60D54-F168-4802-9C20-D9E241B3AC75}" showPageBreaks="1" fitToPage="1" printArea="1">
      <selection activeCell="A23" sqref="A23"/>
      <pageMargins left="0.74791666666666701" right="0.74791666666666701" top="0.98402777777777795" bottom="0.98402777777777795" header="0.51180555555555496" footer="0.51180555555555496"/>
      <pageSetup paperSize="9" scale="53"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scale="56" firstPageNumber="0" orientation="portrait" r:id="rId6"/>
    </customSheetView>
  </customSheetViews>
  <mergeCells count="7">
    <mergeCell ref="A21:Q21"/>
    <mergeCell ref="P4:Q4"/>
    <mergeCell ref="P5:Q5"/>
    <mergeCell ref="A16:Q16"/>
    <mergeCell ref="A17:Q17"/>
    <mergeCell ref="A18:Q18"/>
    <mergeCell ref="A19:Q19"/>
  </mergeCells>
  <pageMargins left="0.74791666666666701" right="0.74791666666666701" top="0.98402777777777795" bottom="0.98402777777777795" header="0.51180555555555496" footer="0.51180555555555496"/>
  <pageSetup paperSize="9" scale="59" firstPageNumber="0" orientation="portrait" r:id="rId7"/>
  <headerFooter>
    <oddFooter>&amp;C&amp;1#&amp;"Calibri"&amp;12&amp;K008000C1 Données Internes</oddFooter>
  </headerFooter>
  <legacyDrawing r:id="rId8"/>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86"/>
  <sheetViews>
    <sheetView zoomScaleNormal="100" workbookViewId="0">
      <pane xSplit="1" ySplit="6" topLeftCell="E23" activePane="bottomRight" state="frozen"/>
      <selection pane="topRight" activeCell="B1" sqref="B1"/>
      <selection pane="bottomLeft" activeCell="A7" sqref="A7"/>
      <selection pane="bottomRight" activeCell="F33" sqref="F33"/>
    </sheetView>
  </sheetViews>
  <sheetFormatPr baseColWidth="10" defaultColWidth="9.140625" defaultRowHeight="11.25" x14ac:dyDescent="0.2"/>
  <cols>
    <col min="1" max="1" width="75.7109375" style="5" customWidth="1"/>
    <col min="2" max="2" width="12.7109375" style="5" hidden="1" customWidth="1"/>
    <col min="3" max="3" width="0" style="3" hidden="1" customWidth="1"/>
    <col min="4" max="5" width="12.28515625" style="3" customWidth="1"/>
    <col min="6" max="6" width="11.5703125" style="3" bestFit="1" customWidth="1"/>
    <col min="7" max="7" width="11.5703125" style="3" customWidth="1"/>
    <col min="8" max="8" width="11.42578125" style="3" customWidth="1"/>
    <col min="9" max="9" width="9.5703125" style="3" customWidth="1"/>
    <col min="10" max="10" width="11.42578125" style="3" customWidth="1"/>
    <col min="11" max="11" width="10.28515625" style="3" customWidth="1"/>
    <col min="12" max="12" width="27.85546875" style="3" customWidth="1"/>
    <col min="13" max="13" width="14.140625" style="3" customWidth="1"/>
    <col min="14" max="14" width="10" style="3" customWidth="1"/>
    <col min="15" max="15" width="10.140625" style="3" customWidth="1"/>
    <col min="16" max="16" width="9.7109375" style="3" customWidth="1"/>
    <col min="17" max="17" width="9.85546875" style="3" customWidth="1"/>
    <col min="18" max="18" width="9.140625" style="3"/>
    <col min="19" max="19" width="5.28515625" style="3" bestFit="1" customWidth="1"/>
    <col min="20" max="20" width="6.140625" style="3" bestFit="1" customWidth="1"/>
    <col min="21" max="16384" width="9.140625" style="3"/>
  </cols>
  <sheetData>
    <row r="1" spans="1:10" x14ac:dyDescent="0.2">
      <c r="A1" s="90" t="s">
        <v>844</v>
      </c>
      <c r="B1" s="97"/>
      <c r="I1" s="235"/>
    </row>
    <row r="2" spans="1:10" x14ac:dyDescent="0.2">
      <c r="A2" s="5" t="s">
        <v>127</v>
      </c>
      <c r="B2" s="12"/>
      <c r="C2" s="10"/>
      <c r="I2" s="91"/>
    </row>
    <row r="3" spans="1:10" x14ac:dyDescent="0.2">
      <c r="B3" s="12"/>
      <c r="C3" s="10"/>
      <c r="I3" s="91"/>
      <c r="J3" s="91" t="s">
        <v>8</v>
      </c>
    </row>
    <row r="4" spans="1:10" x14ac:dyDescent="0.2">
      <c r="A4" s="91"/>
      <c r="B4" s="405" t="s">
        <v>791</v>
      </c>
      <c r="C4" s="406" t="s">
        <v>791</v>
      </c>
    </row>
    <row r="5" spans="1:10" x14ac:dyDescent="0.2">
      <c r="A5" s="92"/>
      <c r="B5" s="313">
        <v>2017</v>
      </c>
      <c r="C5" s="314">
        <v>2018</v>
      </c>
      <c r="D5" s="6">
        <v>2019</v>
      </c>
      <c r="E5" s="228">
        <v>2020</v>
      </c>
      <c r="F5" s="552">
        <v>2021</v>
      </c>
      <c r="G5" s="378">
        <v>2021</v>
      </c>
      <c r="H5" s="378">
        <v>2022</v>
      </c>
      <c r="I5" s="347">
        <v>2023</v>
      </c>
      <c r="J5" s="347">
        <v>2024</v>
      </c>
    </row>
    <row r="6" spans="1:10" ht="33.75" x14ac:dyDescent="0.2">
      <c r="A6" s="11"/>
      <c r="B6" s="315" t="s">
        <v>145</v>
      </c>
      <c r="C6" s="315" t="s">
        <v>145</v>
      </c>
      <c r="D6" s="8" t="s">
        <v>145</v>
      </c>
      <c r="E6" s="229" t="s">
        <v>147</v>
      </c>
      <c r="F6" s="553" t="s">
        <v>62</v>
      </c>
      <c r="G6" s="379" t="s">
        <v>69</v>
      </c>
      <c r="H6" s="379" t="s">
        <v>69</v>
      </c>
      <c r="I6" s="379" t="s">
        <v>146</v>
      </c>
      <c r="J6" s="348" t="s">
        <v>177</v>
      </c>
    </row>
    <row r="7" spans="1:10" x14ac:dyDescent="0.2">
      <c r="A7" s="21" t="s">
        <v>176</v>
      </c>
      <c r="B7" s="316"/>
      <c r="C7" s="317"/>
      <c r="D7" s="135"/>
      <c r="E7" s="44"/>
      <c r="F7" s="460"/>
      <c r="G7" s="133"/>
      <c r="H7" s="277"/>
      <c r="I7" s="277"/>
      <c r="J7" s="72"/>
    </row>
    <row r="8" spans="1:10" ht="14.85" customHeight="1" x14ac:dyDescent="0.2">
      <c r="A8" s="22" t="s">
        <v>175</v>
      </c>
      <c r="B8" s="318">
        <v>3930.56</v>
      </c>
      <c r="C8" s="319">
        <v>3894.62</v>
      </c>
      <c r="D8" s="98">
        <v>3859.62</v>
      </c>
      <c r="E8" s="177">
        <v>3789.02</v>
      </c>
      <c r="F8" s="461">
        <v>3719.02</v>
      </c>
      <c r="G8" s="333">
        <v>3719</v>
      </c>
      <c r="H8" s="346">
        <v>3685</v>
      </c>
      <c r="I8" s="346">
        <v>3816</v>
      </c>
      <c r="J8" s="346">
        <v>4025</v>
      </c>
    </row>
    <row r="9" spans="1:10" ht="14.85" customHeight="1" x14ac:dyDescent="0.2">
      <c r="A9" s="93" t="s">
        <v>63</v>
      </c>
      <c r="B9" s="320">
        <v>2597.75</v>
      </c>
      <c r="C9" s="321">
        <v>2567.91</v>
      </c>
      <c r="D9" s="150">
        <v>2543.12</v>
      </c>
      <c r="E9" s="230">
        <v>2481.9</v>
      </c>
      <c r="F9" s="462">
        <v>2421.1</v>
      </c>
      <c r="G9" s="335">
        <v>2421.053594</v>
      </c>
      <c r="H9" s="345">
        <v>2386.1769250000002</v>
      </c>
      <c r="I9" s="477">
        <v>2430.5135169999999</v>
      </c>
      <c r="J9" s="345">
        <v>2523.1068679999998</v>
      </c>
    </row>
    <row r="10" spans="1:10" ht="14.85" customHeight="1" x14ac:dyDescent="0.2">
      <c r="A10" s="93" t="s">
        <v>68</v>
      </c>
      <c r="B10" s="320">
        <v>625.11</v>
      </c>
      <c r="C10" s="321">
        <v>608.79</v>
      </c>
      <c r="D10" s="150">
        <v>604.71</v>
      </c>
      <c r="E10" s="230">
        <v>599.6</v>
      </c>
      <c r="F10" s="462">
        <v>591.4</v>
      </c>
      <c r="G10" s="335">
        <v>591.43466999999998</v>
      </c>
      <c r="H10" s="345">
        <v>583.74570800000004</v>
      </c>
      <c r="I10" s="477">
        <v>623.40603799999997</v>
      </c>
      <c r="J10" s="345">
        <v>652.95439999999996</v>
      </c>
    </row>
    <row r="11" spans="1:10" ht="14.85" customHeight="1" x14ac:dyDescent="0.2">
      <c r="A11" s="93" t="s">
        <v>64</v>
      </c>
      <c r="B11" s="320">
        <v>280.01</v>
      </c>
      <c r="C11" s="321">
        <v>285.37</v>
      </c>
      <c r="D11" s="150">
        <v>283.33</v>
      </c>
      <c r="E11" s="230">
        <v>281.10000000000002</v>
      </c>
      <c r="F11" s="462">
        <v>279</v>
      </c>
      <c r="G11" s="335">
        <v>279.04706299999998</v>
      </c>
      <c r="H11" s="345">
        <v>284.13266099999998</v>
      </c>
      <c r="I11" s="477">
        <v>303.46437700000001</v>
      </c>
      <c r="J11" s="345">
        <v>293.60235299999999</v>
      </c>
    </row>
    <row r="12" spans="1:10" ht="14.85" customHeight="1" x14ac:dyDescent="0.2">
      <c r="A12" s="93" t="s">
        <v>65</v>
      </c>
      <c r="B12" s="320">
        <v>256.81</v>
      </c>
      <c r="C12" s="321">
        <v>263.16000000000003</v>
      </c>
      <c r="D12" s="150">
        <v>261.52999999999997</v>
      </c>
      <c r="E12" s="230">
        <v>260.5</v>
      </c>
      <c r="F12" s="462">
        <v>260</v>
      </c>
      <c r="G12" s="335">
        <v>259.99775</v>
      </c>
      <c r="H12" s="345">
        <v>264.17162300000001</v>
      </c>
      <c r="I12" s="477">
        <v>284.734306</v>
      </c>
      <c r="J12" s="345">
        <v>299.2022</v>
      </c>
    </row>
    <row r="13" spans="1:10" ht="14.85" customHeight="1" x14ac:dyDescent="0.2">
      <c r="A13" s="93" t="s">
        <v>66</v>
      </c>
      <c r="B13" s="320">
        <v>90.87</v>
      </c>
      <c r="C13" s="321">
        <v>90.41</v>
      </c>
      <c r="D13" s="150">
        <v>89.19</v>
      </c>
      <c r="E13" s="230">
        <v>88.2</v>
      </c>
      <c r="F13" s="462">
        <v>89.7</v>
      </c>
      <c r="G13" s="335">
        <v>89.738041999999993</v>
      </c>
      <c r="H13" s="345">
        <v>89.668983999999995</v>
      </c>
      <c r="I13" s="477">
        <v>93.629039000000006</v>
      </c>
      <c r="J13" s="345">
        <v>103.913354</v>
      </c>
    </row>
    <row r="14" spans="1:10" ht="14.85" customHeight="1" x14ac:dyDescent="0.2">
      <c r="A14" s="93" t="s">
        <v>67</v>
      </c>
      <c r="B14" s="320">
        <v>80.010000000000005</v>
      </c>
      <c r="C14" s="321">
        <v>78.97</v>
      </c>
      <c r="D14" s="150">
        <v>77.75</v>
      </c>
      <c r="E14" s="230">
        <v>77.7</v>
      </c>
      <c r="F14" s="462">
        <v>77.7</v>
      </c>
      <c r="G14" s="335">
        <v>77.74915</v>
      </c>
      <c r="H14" s="345">
        <v>77.107821999999999</v>
      </c>
      <c r="I14" s="477">
        <v>79.966333000000006</v>
      </c>
      <c r="J14" s="345">
        <v>83.449219999999997</v>
      </c>
    </row>
    <row r="15" spans="1:10" ht="14.85" customHeight="1" x14ac:dyDescent="0.2">
      <c r="A15" s="349" t="s">
        <v>767</v>
      </c>
      <c r="B15" s="318"/>
      <c r="C15" s="319"/>
      <c r="D15" s="25"/>
      <c r="E15" s="239"/>
      <c r="F15" s="554"/>
      <c r="G15" s="475"/>
      <c r="H15" s="328"/>
      <c r="I15" s="72"/>
      <c r="J15" s="345">
        <v>69</v>
      </c>
    </row>
    <row r="16" spans="1:10" ht="14.85" customHeight="1" x14ac:dyDescent="0.2">
      <c r="A16" s="11"/>
      <c r="B16" s="318"/>
      <c r="C16" s="319"/>
      <c r="D16" s="25"/>
      <c r="E16" s="239"/>
      <c r="F16" s="554"/>
      <c r="G16" s="475"/>
      <c r="H16" s="328"/>
      <c r="I16" s="72"/>
      <c r="J16" s="345"/>
    </row>
    <row r="17" spans="1:10" ht="14.85" customHeight="1" x14ac:dyDescent="0.2">
      <c r="A17" s="22" t="s">
        <v>18</v>
      </c>
      <c r="B17" s="322">
        <v>752.85</v>
      </c>
      <c r="C17" s="323">
        <v>748.9</v>
      </c>
      <c r="D17" s="98">
        <f>D19+D30+D32</f>
        <v>728.82</v>
      </c>
      <c r="E17" s="177">
        <v>612</v>
      </c>
      <c r="F17" s="461">
        <v>714</v>
      </c>
      <c r="G17" s="468">
        <v>646</v>
      </c>
      <c r="H17" s="346">
        <v>736</v>
      </c>
      <c r="I17" s="346">
        <v>734</v>
      </c>
      <c r="J17" s="346">
        <v>785</v>
      </c>
    </row>
    <row r="18" spans="1:10" ht="14.85" customHeight="1" x14ac:dyDescent="0.2">
      <c r="A18" s="11" t="s">
        <v>162</v>
      </c>
      <c r="B18" s="324"/>
      <c r="C18" s="325"/>
      <c r="D18" s="25"/>
      <c r="E18" s="230"/>
      <c r="F18" s="462"/>
      <c r="G18" s="270"/>
      <c r="H18" s="141"/>
      <c r="I18" s="329"/>
      <c r="J18" s="72"/>
    </row>
    <row r="19" spans="1:10" ht="14.85" customHeight="1" x14ac:dyDescent="0.2">
      <c r="A19" s="22" t="s">
        <v>19</v>
      </c>
      <c r="B19" s="322">
        <v>685</v>
      </c>
      <c r="C19" s="323">
        <v>675.29</v>
      </c>
      <c r="D19" s="98">
        <f t="shared" ref="D19" si="0">SUM(D20:D24)</f>
        <v>690.2</v>
      </c>
      <c r="E19" s="177">
        <v>598</v>
      </c>
      <c r="F19" s="461">
        <v>706</v>
      </c>
      <c r="G19" s="468">
        <v>630.79999999999995</v>
      </c>
      <c r="H19" s="346">
        <v>721</v>
      </c>
      <c r="I19" s="346">
        <v>723</v>
      </c>
      <c r="J19" s="346">
        <v>756</v>
      </c>
    </row>
    <row r="20" spans="1:10" ht="14.85" customHeight="1" x14ac:dyDescent="0.2">
      <c r="A20" s="93" t="s">
        <v>20</v>
      </c>
      <c r="B20" s="320">
        <v>511</v>
      </c>
      <c r="C20" s="320">
        <v>498.8</v>
      </c>
      <c r="D20" s="390">
        <v>492.4</v>
      </c>
      <c r="E20" s="230">
        <v>456.9</v>
      </c>
      <c r="F20" s="462">
        <v>468.9</v>
      </c>
      <c r="G20" s="556" t="s">
        <v>173</v>
      </c>
      <c r="H20" s="345">
        <f>292.21179+176.879668</f>
        <v>469.09145799999999</v>
      </c>
      <c r="I20" s="380">
        <f>245.27+201.601</f>
        <v>446.87099999999998</v>
      </c>
      <c r="J20" s="383">
        <f>257.3+203.78</f>
        <v>461.08000000000004</v>
      </c>
    </row>
    <row r="21" spans="1:10" ht="14.85" customHeight="1" x14ac:dyDescent="0.2">
      <c r="A21" s="93" t="s">
        <v>21</v>
      </c>
      <c r="B21" s="320">
        <v>148</v>
      </c>
      <c r="C21" s="320">
        <v>143.5</v>
      </c>
      <c r="D21" s="390">
        <v>154.4</v>
      </c>
      <c r="E21" s="230">
        <v>59.98</v>
      </c>
      <c r="F21" s="462">
        <v>124.5</v>
      </c>
      <c r="G21" s="556" t="s">
        <v>173</v>
      </c>
      <c r="H21" s="345">
        <v>117.86543399999999</v>
      </c>
      <c r="I21" s="380">
        <v>135.79300000000001</v>
      </c>
      <c r="J21" s="383">
        <v>152.9</v>
      </c>
    </row>
    <row r="22" spans="1:10" ht="14.85" customHeight="1" x14ac:dyDescent="0.2">
      <c r="A22" s="93" t="s">
        <v>166</v>
      </c>
      <c r="B22" s="320">
        <v>16</v>
      </c>
      <c r="C22" s="320">
        <v>24</v>
      </c>
      <c r="D22" s="150">
        <v>34.200000000000003</v>
      </c>
      <c r="E22" s="230">
        <v>72</v>
      </c>
      <c r="F22" s="462">
        <v>104.3</v>
      </c>
      <c r="G22" s="556" t="s">
        <v>173</v>
      </c>
      <c r="H22" s="345">
        <v>127.04961400000001</v>
      </c>
      <c r="I22" s="380">
        <v>130</v>
      </c>
      <c r="J22" s="383">
        <v>131.19999999999999</v>
      </c>
    </row>
    <row r="23" spans="1:10" ht="14.85" customHeight="1" x14ac:dyDescent="0.2">
      <c r="A23" s="93" t="s">
        <v>22</v>
      </c>
      <c r="B23" s="320">
        <v>10</v>
      </c>
      <c r="C23" s="320">
        <v>8.9</v>
      </c>
      <c r="D23" s="150">
        <v>9.1999999999999993</v>
      </c>
      <c r="E23" s="230">
        <v>8.9</v>
      </c>
      <c r="F23" s="462">
        <v>7.8</v>
      </c>
      <c r="G23" s="556" t="s">
        <v>173</v>
      </c>
      <c r="H23" s="345">
        <v>7.006399</v>
      </c>
      <c r="I23" s="380">
        <v>10.102</v>
      </c>
      <c r="J23" s="383">
        <v>10.6</v>
      </c>
    </row>
    <row r="24" spans="1:10" ht="14.85" customHeight="1" x14ac:dyDescent="0.2">
      <c r="A24" s="93" t="s">
        <v>23</v>
      </c>
      <c r="B24" s="320">
        <v>0</v>
      </c>
      <c r="C24" s="320">
        <v>0.1</v>
      </c>
      <c r="D24" s="150">
        <v>0</v>
      </c>
      <c r="E24" s="230">
        <v>0.1</v>
      </c>
      <c r="F24" s="462">
        <v>0.1</v>
      </c>
      <c r="G24" s="556" t="s">
        <v>173</v>
      </c>
      <c r="H24" s="345">
        <v>0</v>
      </c>
      <c r="I24" s="38">
        <v>0</v>
      </c>
      <c r="J24" s="38">
        <v>0</v>
      </c>
    </row>
    <row r="25" spans="1:10" ht="14.85" customHeight="1" x14ac:dyDescent="0.2">
      <c r="A25" s="124" t="s">
        <v>167</v>
      </c>
      <c r="B25" s="318">
        <v>28</v>
      </c>
      <c r="C25" s="318">
        <v>34.700000000000003</v>
      </c>
      <c r="D25" s="151" t="s">
        <v>80</v>
      </c>
      <c r="E25" s="240">
        <v>0</v>
      </c>
      <c r="F25" s="330"/>
      <c r="G25" s="476"/>
      <c r="H25" s="331"/>
      <c r="I25" s="332"/>
      <c r="J25" s="403"/>
    </row>
    <row r="26" spans="1:10" ht="12.75" customHeight="1" x14ac:dyDescent="0.2">
      <c r="A26" s="125" t="s">
        <v>168</v>
      </c>
      <c r="B26" s="320">
        <v>23.3</v>
      </c>
      <c r="C26" s="320">
        <v>29.4</v>
      </c>
      <c r="D26" s="152" t="s">
        <v>80</v>
      </c>
      <c r="E26" s="241">
        <v>0</v>
      </c>
      <c r="F26" s="330"/>
      <c r="G26" s="476"/>
      <c r="H26" s="331"/>
      <c r="I26" s="332"/>
      <c r="J26" s="404"/>
    </row>
    <row r="27" spans="1:10" ht="12.75" customHeight="1" x14ac:dyDescent="0.2">
      <c r="A27" s="125" t="s">
        <v>169</v>
      </c>
      <c r="B27" s="320">
        <v>4.7</v>
      </c>
      <c r="C27" s="320">
        <v>5.3</v>
      </c>
      <c r="D27" s="152" t="s">
        <v>80</v>
      </c>
      <c r="E27" s="241">
        <v>0</v>
      </c>
      <c r="F27" s="330"/>
      <c r="G27" s="476"/>
      <c r="H27" s="331"/>
      <c r="I27" s="332"/>
      <c r="J27" s="403"/>
    </row>
    <row r="28" spans="1:10" ht="12.75" customHeight="1" x14ac:dyDescent="0.2">
      <c r="A28" s="124" t="s">
        <v>170</v>
      </c>
      <c r="B28" s="318">
        <v>34</v>
      </c>
      <c r="C28" s="318">
        <v>32.36</v>
      </c>
      <c r="D28" s="151" t="s">
        <v>83</v>
      </c>
      <c r="E28" s="240" t="s">
        <v>83</v>
      </c>
      <c r="F28" s="330"/>
      <c r="G28" s="476"/>
      <c r="H28" s="331"/>
      <c r="I28" s="332"/>
      <c r="J28" s="404"/>
    </row>
    <row r="29" spans="1:10" ht="12.75" customHeight="1" x14ac:dyDescent="0.2">
      <c r="A29" s="126" t="s">
        <v>171</v>
      </c>
      <c r="B29" s="288">
        <v>34</v>
      </c>
      <c r="C29" s="288">
        <v>32.4</v>
      </c>
      <c r="D29" s="152" t="s">
        <v>83</v>
      </c>
      <c r="E29" s="241" t="s">
        <v>83</v>
      </c>
      <c r="F29" s="330"/>
      <c r="G29" s="476"/>
      <c r="H29" s="331"/>
      <c r="I29" s="332"/>
      <c r="J29" s="332"/>
    </row>
    <row r="30" spans="1:10" ht="12.75" customHeight="1" x14ac:dyDescent="0.2">
      <c r="A30" s="94" t="s">
        <v>172</v>
      </c>
      <c r="B30" s="288"/>
      <c r="C30" s="288"/>
      <c r="D30" s="153">
        <v>31.9</v>
      </c>
      <c r="E30" s="242">
        <v>11</v>
      </c>
      <c r="F30" s="461">
        <v>3</v>
      </c>
      <c r="G30" s="468">
        <v>12.3</v>
      </c>
      <c r="H30" s="346">
        <v>12.3</v>
      </c>
      <c r="I30" s="551">
        <v>3.1</v>
      </c>
      <c r="J30" s="37">
        <v>22</v>
      </c>
    </row>
    <row r="31" spans="1:10" ht="12.75" customHeight="1" x14ac:dyDescent="0.2">
      <c r="A31" s="95" t="s">
        <v>171</v>
      </c>
      <c r="B31" s="288"/>
      <c r="C31" s="288"/>
      <c r="D31" s="391">
        <v>31.9</v>
      </c>
      <c r="E31" s="243">
        <v>11</v>
      </c>
      <c r="F31" s="462">
        <v>3.1</v>
      </c>
      <c r="G31" s="549">
        <v>12.3</v>
      </c>
      <c r="H31" s="345">
        <v>12.3</v>
      </c>
      <c r="I31" s="380">
        <v>3.1</v>
      </c>
      <c r="J31" s="38">
        <v>22</v>
      </c>
    </row>
    <row r="32" spans="1:10" ht="12.75" customHeight="1" x14ac:dyDescent="0.2">
      <c r="A32" s="22" t="s">
        <v>24</v>
      </c>
      <c r="B32" s="318">
        <v>5.85</v>
      </c>
      <c r="C32" s="318">
        <v>6.55</v>
      </c>
      <c r="D32" s="149">
        <v>6.72</v>
      </c>
      <c r="E32" s="177">
        <f>E33</f>
        <v>2.69</v>
      </c>
      <c r="F32" s="461">
        <f>F33</f>
        <v>5.01</v>
      </c>
      <c r="G32" s="468">
        <v>2.92</v>
      </c>
      <c r="H32" s="346">
        <v>2.92</v>
      </c>
      <c r="I32" s="346">
        <v>7.7</v>
      </c>
      <c r="J32" s="346">
        <f>J33</f>
        <v>7</v>
      </c>
    </row>
    <row r="33" spans="1:30" ht="12.75" customHeight="1" x14ac:dyDescent="0.2">
      <c r="A33" s="89" t="s">
        <v>25</v>
      </c>
      <c r="B33" s="326">
        <v>5.85</v>
      </c>
      <c r="C33" s="326">
        <v>6.6</v>
      </c>
      <c r="D33" s="154">
        <v>6.7</v>
      </c>
      <c r="E33" s="244">
        <v>2.69</v>
      </c>
      <c r="F33" s="555">
        <v>5.01</v>
      </c>
      <c r="G33" s="550">
        <v>2.92</v>
      </c>
      <c r="H33" s="382">
        <v>5</v>
      </c>
      <c r="I33" s="381">
        <v>7.7</v>
      </c>
      <c r="J33" s="38">
        <v>7</v>
      </c>
    </row>
    <row r="34" spans="1:30" ht="12.75" customHeight="1" x14ac:dyDescent="0.2">
      <c r="A34" s="11"/>
      <c r="B34" s="23"/>
      <c r="C34" s="23"/>
      <c r="D34" s="5"/>
      <c r="E34" s="137"/>
      <c r="F34" s="137"/>
      <c r="G34" s="137"/>
      <c r="H34" s="137"/>
      <c r="I34" s="137"/>
      <c r="J34" s="137"/>
    </row>
    <row r="35" spans="1:30" ht="12.75" customHeight="1" x14ac:dyDescent="0.2">
      <c r="A35" s="5" t="s">
        <v>174</v>
      </c>
      <c r="AC35" s="3">
        <v>3</v>
      </c>
      <c r="AD35" s="3">
        <v>701.3</v>
      </c>
    </row>
    <row r="36" spans="1:30" ht="12.75" customHeight="1" x14ac:dyDescent="0.2">
      <c r="A36" s="575" t="s">
        <v>163</v>
      </c>
      <c r="B36" s="575"/>
      <c r="C36" s="575"/>
      <c r="D36" s="575"/>
      <c r="E36" s="575"/>
      <c r="F36" s="575"/>
      <c r="G36" s="575"/>
      <c r="H36" s="575"/>
      <c r="I36" s="575"/>
      <c r="J36" s="575"/>
    </row>
    <row r="37" spans="1:30" ht="21.6" customHeight="1" x14ac:dyDescent="0.2">
      <c r="A37" s="564" t="s">
        <v>164</v>
      </c>
      <c r="B37" s="564"/>
      <c r="C37" s="564"/>
      <c r="D37" s="564"/>
      <c r="E37" s="564"/>
      <c r="F37" s="564"/>
      <c r="G37" s="564"/>
      <c r="H37" s="564"/>
      <c r="I37" s="564"/>
      <c r="J37" s="564"/>
    </row>
    <row r="38" spans="1:30" x14ac:dyDescent="0.2">
      <c r="A38" s="96" t="s">
        <v>165</v>
      </c>
      <c r="F38" s="38"/>
      <c r="G38" s="38"/>
    </row>
    <row r="39" spans="1:30" ht="76.150000000000006" customHeight="1" x14ac:dyDescent="0.2">
      <c r="A39" s="575" t="s">
        <v>179</v>
      </c>
      <c r="B39" s="575"/>
      <c r="C39" s="575"/>
      <c r="D39" s="575"/>
      <c r="E39" s="575"/>
      <c r="F39" s="575"/>
      <c r="G39" s="575"/>
      <c r="H39" s="377"/>
      <c r="I39" s="191"/>
      <c r="J39" s="191"/>
    </row>
    <row r="40" spans="1:30" s="72" customFormat="1" x14ac:dyDescent="0.2"/>
    <row r="41" spans="1:30" x14ac:dyDescent="0.2">
      <c r="A41" s="5" t="s">
        <v>161</v>
      </c>
    </row>
    <row r="42" spans="1:30" ht="12.75" x14ac:dyDescent="0.2">
      <c r="E42"/>
      <c r="F42"/>
      <c r="G42"/>
      <c r="H42"/>
      <c r="I42"/>
    </row>
    <row r="77" spans="19:19" x14ac:dyDescent="0.2">
      <c r="S77" s="93"/>
    </row>
    <row r="78" spans="19:19" x14ac:dyDescent="0.2">
      <c r="S78" s="93"/>
    </row>
    <row r="79" spans="19:19" x14ac:dyDescent="0.2">
      <c r="S79" s="93"/>
    </row>
    <row r="80" spans="19:19" x14ac:dyDescent="0.2">
      <c r="S80" s="93"/>
    </row>
    <row r="81" spans="19:19" x14ac:dyDescent="0.2">
      <c r="S81" s="93"/>
    </row>
    <row r="82" spans="19:19" x14ac:dyDescent="0.2">
      <c r="S82" s="94"/>
    </row>
    <row r="83" spans="19:19" x14ac:dyDescent="0.2">
      <c r="S83" s="95"/>
    </row>
    <row r="84" spans="19:19" x14ac:dyDescent="0.2">
      <c r="S84" s="22"/>
    </row>
    <row r="85" spans="19:19" x14ac:dyDescent="0.2">
      <c r="S85" s="11"/>
    </row>
    <row r="86" spans="19:19" x14ac:dyDescent="0.2">
      <c r="S86" s="5"/>
    </row>
  </sheetData>
  <dataConsolidate/>
  <customSheetViews>
    <customSheetView guid="{254CA843-A8D1-434E-AB9C-F327B1D1E748}" showPageBreaks="1" fitToPage="1" printArea="1">
      <pane xSplit="1" topLeftCell="B1" activePane="topRight" state="frozen"/>
      <selection pane="topRight" activeCell="G20" sqref="G20"/>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pane xSplit="1" topLeftCell="B1" activePane="topRight" state="frozen"/>
      <selection pane="topRight" activeCell="A2" sqref="A2"/>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pane xSplit="1" topLeftCell="B1" activePane="topRight" state="frozen"/>
      <selection pane="topRight" activeCell="E15" sqref="E15"/>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topLeftCell="A13">
      <pane xSplit="1" topLeftCell="B1" activePane="topRight" state="frozen"/>
      <selection pane="topRight" activeCell="A39" sqref="A39"/>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6"/>
    </customSheetView>
  </customSheetViews>
  <mergeCells count="3">
    <mergeCell ref="A36:J36"/>
    <mergeCell ref="A37:J37"/>
    <mergeCell ref="A39:G39"/>
  </mergeCells>
  <pageMargins left="0.74791666666666701" right="0.74791666666666701" top="0.98402777777777795" bottom="0.98402777777777795" header="0.51180555555555496" footer="0.51180555555555496"/>
  <pageSetup paperSize="9" firstPageNumber="0" orientation="portrait" r:id="rId7"/>
  <headerFooter>
    <oddFooter>&amp;C&amp;1#&amp;"Calibri"&amp;12&amp;K008000C1 Données Internes</oddFooter>
  </headerFooter>
  <legacy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4"/>
  <sheetViews>
    <sheetView workbookViewId="0">
      <selection activeCell="M11" sqref="M11"/>
    </sheetView>
  </sheetViews>
  <sheetFormatPr baseColWidth="10" defaultColWidth="11.42578125" defaultRowHeight="15" x14ac:dyDescent="0.25"/>
  <cols>
    <col min="1" max="12" width="11.42578125" style="364"/>
    <col min="13" max="13" width="15.85546875" style="364" bestFit="1" customWidth="1"/>
    <col min="14" max="16384" width="11.42578125" style="364"/>
  </cols>
  <sheetData>
    <row r="1" spans="1:13" x14ac:dyDescent="0.25">
      <c r="A1" s="362" t="s">
        <v>785</v>
      </c>
      <c r="B1" s="363"/>
      <c r="C1" s="363"/>
      <c r="D1" s="363"/>
      <c r="E1" s="363"/>
      <c r="F1" s="363"/>
      <c r="G1" s="363"/>
      <c r="H1" s="363"/>
      <c r="I1" s="363"/>
      <c r="J1" s="363"/>
      <c r="K1" s="363"/>
      <c r="L1" s="363"/>
      <c r="M1" s="256"/>
    </row>
    <row r="2" spans="1:13" x14ac:dyDescent="0.25">
      <c r="A2" s="365" t="s">
        <v>786</v>
      </c>
      <c r="B2" s="363"/>
      <c r="C2" s="363"/>
      <c r="D2" s="363"/>
      <c r="E2" s="363"/>
      <c r="F2" s="363"/>
      <c r="G2" s="363"/>
      <c r="H2" s="363"/>
      <c r="I2" s="363"/>
      <c r="J2" s="363"/>
      <c r="K2" s="363"/>
      <c r="L2" s="363"/>
      <c r="M2" s="363"/>
    </row>
    <row r="3" spans="1:13" x14ac:dyDescent="0.25">
      <c r="B3" s="363"/>
      <c r="C3" s="363"/>
      <c r="D3" s="363"/>
      <c r="E3" s="363"/>
      <c r="F3" s="363"/>
      <c r="G3" s="363"/>
      <c r="H3" s="363"/>
      <c r="I3" s="363"/>
      <c r="J3" s="363"/>
      <c r="K3" s="363"/>
      <c r="L3" s="363"/>
      <c r="M3" s="363"/>
    </row>
    <row r="4" spans="1:13" x14ac:dyDescent="0.25">
      <c r="A4" s="366"/>
      <c r="B4" s="367">
        <v>2012</v>
      </c>
      <c r="C4" s="367">
        <v>2013</v>
      </c>
      <c r="D4" s="367">
        <v>2014</v>
      </c>
      <c r="E4" s="367">
        <v>2015</v>
      </c>
      <c r="F4" s="367">
        <v>2016</v>
      </c>
      <c r="G4" s="367">
        <v>2017</v>
      </c>
      <c r="H4" s="367">
        <v>2018</v>
      </c>
      <c r="I4" s="367">
        <v>2019</v>
      </c>
      <c r="J4" s="367">
        <v>2020</v>
      </c>
      <c r="K4" s="367">
        <v>2021</v>
      </c>
      <c r="L4" s="367">
        <v>2022</v>
      </c>
      <c r="M4" s="367" t="s">
        <v>787</v>
      </c>
    </row>
    <row r="5" spans="1:13" x14ac:dyDescent="0.25">
      <c r="A5" s="368" t="s">
        <v>7</v>
      </c>
      <c r="B5" s="369">
        <v>11798.695820197298</v>
      </c>
      <c r="C5" s="369">
        <v>11322.93454838385</v>
      </c>
      <c r="D5" s="369">
        <v>11228.689820838756</v>
      </c>
      <c r="E5" s="369">
        <v>11166.139400000002</v>
      </c>
      <c r="F5" s="369">
        <v>11465.784866912574</v>
      </c>
      <c r="G5" s="369">
        <v>12007.73499556519</v>
      </c>
      <c r="H5" s="369">
        <v>12772.201351351354</v>
      </c>
      <c r="I5" s="369">
        <v>13305.33091948547</v>
      </c>
      <c r="J5" s="369">
        <v>12355.225876777253</v>
      </c>
      <c r="K5" s="369">
        <v>14579.473439821693</v>
      </c>
      <c r="L5" s="369">
        <v>14557</v>
      </c>
      <c r="M5" s="370">
        <v>0</v>
      </c>
    </row>
    <row r="6" spans="1:13" x14ac:dyDescent="0.25">
      <c r="A6" s="371" t="s">
        <v>16</v>
      </c>
      <c r="B6" s="372">
        <v>3720.7168717583654</v>
      </c>
      <c r="C6" s="372">
        <v>3374.0347397039573</v>
      </c>
      <c r="D6" s="372">
        <v>3061.6437794014619</v>
      </c>
      <c r="E6" s="372">
        <v>2793.2450000000003</v>
      </c>
      <c r="F6" s="372">
        <v>2598.214136177849</v>
      </c>
      <c r="G6" s="372">
        <v>2561.7699812752539</v>
      </c>
      <c r="H6" s="372">
        <v>2377.0424710424713</v>
      </c>
      <c r="I6" s="372">
        <v>2223.711005240591</v>
      </c>
      <c r="J6" s="372">
        <v>1745.2715639810428</v>
      </c>
      <c r="K6" s="372">
        <v>1908.9898774145615</v>
      </c>
      <c r="L6" s="372">
        <v>1816</v>
      </c>
      <c r="M6" s="196">
        <v>-0.05</v>
      </c>
    </row>
    <row r="7" spans="1:13" x14ac:dyDescent="0.25">
      <c r="A7" s="371" t="s">
        <v>45</v>
      </c>
      <c r="B7" s="372">
        <v>3869.1281399369477</v>
      </c>
      <c r="C7" s="372">
        <v>3695.4807169469341</v>
      </c>
      <c r="D7" s="372">
        <v>3676.7112401161048</v>
      </c>
      <c r="E7" s="372">
        <v>3696.2042000000006</v>
      </c>
      <c r="F7" s="372">
        <v>3697.2837204665543</v>
      </c>
      <c r="G7" s="372">
        <v>3764.00413915443</v>
      </c>
      <c r="H7" s="372">
        <v>3769.1529922779932</v>
      </c>
      <c r="I7" s="372">
        <v>3696.7701762744168</v>
      </c>
      <c r="J7" s="372">
        <v>3270.0877725118489</v>
      </c>
      <c r="K7" s="372">
        <v>3744.9235698365524</v>
      </c>
      <c r="L7" s="372">
        <v>3485</v>
      </c>
      <c r="M7" s="196">
        <v>-7.0000000000000007E-2</v>
      </c>
    </row>
    <row r="8" spans="1:13" x14ac:dyDescent="0.25">
      <c r="A8" s="371" t="s">
        <v>46</v>
      </c>
      <c r="B8" s="372">
        <v>856.843181124784</v>
      </c>
      <c r="C8" s="372">
        <v>844.94371161010974</v>
      </c>
      <c r="D8" s="372">
        <v>828.45821239115219</v>
      </c>
      <c r="E8" s="372">
        <v>820.87200000000007</v>
      </c>
      <c r="F8" s="372">
        <v>809.24254810088735</v>
      </c>
      <c r="G8" s="372">
        <v>788.75549423474922</v>
      </c>
      <c r="H8" s="372">
        <v>772.53880308880321</v>
      </c>
      <c r="I8" s="372">
        <v>775.6373511195809</v>
      </c>
      <c r="J8" s="372">
        <v>673.25336492891006</v>
      </c>
      <c r="K8" s="372">
        <v>726.32670876671614</v>
      </c>
      <c r="L8" s="372">
        <v>699</v>
      </c>
      <c r="M8" s="196">
        <v>-0.04</v>
      </c>
    </row>
    <row r="9" spans="1:13" x14ac:dyDescent="0.25">
      <c r="A9" s="371" t="s">
        <v>58</v>
      </c>
      <c r="B9" s="372">
        <v>3230.2640089494566</v>
      </c>
      <c r="C9" s="372">
        <v>3304.0054375188802</v>
      </c>
      <c r="D9" s="372">
        <v>3569.4453007706938</v>
      </c>
      <c r="E9" s="372">
        <v>3762.3300000000004</v>
      </c>
      <c r="F9" s="372">
        <v>4258.7525670421701</v>
      </c>
      <c r="G9" s="372">
        <v>4786.4649650142901</v>
      </c>
      <c r="H9" s="372">
        <v>5752.2226833976847</v>
      </c>
      <c r="I9" s="372">
        <v>6500.5797046212492</v>
      </c>
      <c r="J9" s="372">
        <v>6639.5965876777263</v>
      </c>
      <c r="K9" s="372">
        <v>8154.7643016344718</v>
      </c>
      <c r="L9" s="372">
        <v>8493</v>
      </c>
      <c r="M9" s="196">
        <v>0.04</v>
      </c>
    </row>
    <row r="10" spans="1:13" x14ac:dyDescent="0.25">
      <c r="A10" s="373" t="s">
        <v>47</v>
      </c>
      <c r="B10" s="374">
        <v>121.74361842774333</v>
      </c>
      <c r="C10" s="374">
        <v>104.46994260396738</v>
      </c>
      <c r="D10" s="374">
        <v>92.431288159343424</v>
      </c>
      <c r="E10" s="374">
        <v>93.488200000000006</v>
      </c>
      <c r="F10" s="374">
        <v>102.29189512511216</v>
      </c>
      <c r="G10" s="374">
        <v>106.74041588646892</v>
      </c>
      <c r="H10" s="374">
        <v>101.24440154440157</v>
      </c>
      <c r="I10" s="374">
        <v>108.63268222963318</v>
      </c>
      <c r="J10" s="374">
        <v>27.016587677725123</v>
      </c>
      <c r="K10" s="374">
        <v>44.468982169390785</v>
      </c>
      <c r="L10" s="374">
        <v>64</v>
      </c>
      <c r="M10" s="196">
        <v>0.44</v>
      </c>
    </row>
    <row r="11" spans="1:13" x14ac:dyDescent="0.25">
      <c r="A11" s="366" t="s">
        <v>59</v>
      </c>
      <c r="B11" s="363"/>
      <c r="C11" s="363"/>
      <c r="D11" s="363"/>
      <c r="E11" s="363"/>
      <c r="F11" s="363"/>
      <c r="G11" s="363"/>
      <c r="H11" s="363"/>
      <c r="I11" s="363"/>
      <c r="J11" s="363"/>
      <c r="K11" s="375"/>
      <c r="L11" s="363"/>
      <c r="M11" s="363"/>
    </row>
    <row r="12" spans="1:13" x14ac:dyDescent="0.25">
      <c r="A12" s="366" t="s">
        <v>788</v>
      </c>
      <c r="B12" s="197"/>
      <c r="C12" s="197"/>
      <c r="D12" s="197"/>
      <c r="E12" s="197"/>
      <c r="F12" s="197"/>
      <c r="G12" s="197"/>
      <c r="H12" s="197"/>
      <c r="I12" s="197"/>
      <c r="J12" s="197"/>
      <c r="K12" s="197"/>
      <c r="L12" s="197"/>
      <c r="M12" s="196"/>
    </row>
    <row r="13" spans="1:13" x14ac:dyDescent="0.25">
      <c r="A13" s="198" t="s">
        <v>789</v>
      </c>
      <c r="B13" s="197"/>
      <c r="C13" s="197"/>
      <c r="D13" s="197"/>
      <c r="E13" s="197"/>
      <c r="F13" s="197"/>
      <c r="G13" s="197"/>
      <c r="H13" s="197"/>
      <c r="I13" s="197"/>
      <c r="J13" s="197"/>
      <c r="K13" s="197"/>
      <c r="L13" s="197"/>
      <c r="M13" s="196"/>
    </row>
    <row r="14" spans="1:13" x14ac:dyDescent="0.25">
      <c r="A14" s="376"/>
      <c r="B14" s="199"/>
      <c r="C14" s="199"/>
      <c r="D14" s="199"/>
      <c r="E14" s="199"/>
      <c r="F14" s="199"/>
      <c r="G14" s="199"/>
      <c r="H14" s="199"/>
      <c r="I14" s="199"/>
      <c r="J14" s="199"/>
      <c r="K14" s="199"/>
      <c r="L14" s="199"/>
      <c r="M14" s="196"/>
    </row>
  </sheetData>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election activeCell="J27" sqref="J27"/>
    </sheetView>
  </sheetViews>
  <sheetFormatPr baseColWidth="10" defaultRowHeight="12.75" x14ac:dyDescent="0.2"/>
  <cols>
    <col min="1" max="1" width="89.140625" bestFit="1" customWidth="1"/>
    <col min="2" max="2" width="12.7109375" bestFit="1" customWidth="1"/>
  </cols>
  <sheetData>
    <row r="1" spans="1:2" ht="13.5" thickBot="1" x14ac:dyDescent="0.25">
      <c r="A1" s="351" t="s">
        <v>781</v>
      </c>
      <c r="B1" s="352">
        <v>4737919894</v>
      </c>
    </row>
    <row r="2" spans="1:2" x14ac:dyDescent="0.2">
      <c r="A2" s="257"/>
      <c r="B2" s="350"/>
    </row>
    <row r="3" spans="1:2" x14ac:dyDescent="0.2">
      <c r="A3" s="257" t="s">
        <v>775</v>
      </c>
      <c r="B3" s="350">
        <v>3444379339</v>
      </c>
    </row>
    <row r="4" spans="1:2" x14ac:dyDescent="0.2">
      <c r="B4" s="105"/>
    </row>
    <row r="5" spans="1:2" x14ac:dyDescent="0.2">
      <c r="A5" t="s">
        <v>776</v>
      </c>
      <c r="B5" s="105">
        <v>2614379339</v>
      </c>
    </row>
    <row r="6" spans="1:2" x14ac:dyDescent="0.2">
      <c r="A6" t="s">
        <v>768</v>
      </c>
      <c r="B6" s="105">
        <v>280701684</v>
      </c>
    </row>
    <row r="8" spans="1:2" x14ac:dyDescent="0.2">
      <c r="A8" t="s">
        <v>772</v>
      </c>
      <c r="B8">
        <v>0</v>
      </c>
    </row>
    <row r="10" spans="1:2" x14ac:dyDescent="0.2">
      <c r="A10" t="s">
        <v>777</v>
      </c>
      <c r="B10" s="105">
        <v>1000000</v>
      </c>
    </row>
    <row r="11" spans="1:2" x14ac:dyDescent="0.2">
      <c r="B11" s="105"/>
    </row>
    <row r="12" spans="1:2" x14ac:dyDescent="0.2">
      <c r="A12" t="s">
        <v>778</v>
      </c>
      <c r="B12" s="105">
        <v>829000000</v>
      </c>
    </row>
    <row r="13" spans="1:2" x14ac:dyDescent="0.2">
      <c r="B13" s="105"/>
    </row>
    <row r="14" spans="1:2" x14ac:dyDescent="0.2">
      <c r="A14" s="257" t="s">
        <v>779</v>
      </c>
      <c r="B14" s="350">
        <v>1293540555</v>
      </c>
    </row>
    <row r="16" spans="1:2" x14ac:dyDescent="0.2">
      <c r="A16" t="s">
        <v>774</v>
      </c>
      <c r="B16" s="105">
        <v>1285540555</v>
      </c>
    </row>
    <row r="17" spans="1:2" x14ac:dyDescent="0.2">
      <c r="A17" t="s">
        <v>769</v>
      </c>
      <c r="B17" s="105">
        <v>1132928509</v>
      </c>
    </row>
    <row r="18" spans="1:2" x14ac:dyDescent="0.2">
      <c r="A18" t="s">
        <v>770</v>
      </c>
      <c r="B18" s="105">
        <v>152612046</v>
      </c>
    </row>
    <row r="19" spans="1:2" x14ac:dyDescent="0.2">
      <c r="A19" t="s">
        <v>771</v>
      </c>
      <c r="B19">
        <v>0</v>
      </c>
    </row>
    <row r="21" spans="1:2" x14ac:dyDescent="0.2">
      <c r="A21" t="s">
        <v>773</v>
      </c>
      <c r="B21" s="105">
        <v>8000000</v>
      </c>
    </row>
    <row r="24" spans="1:2" ht="13.5" thickBot="1" x14ac:dyDescent="0.25">
      <c r="A24" s="351" t="s">
        <v>784</v>
      </c>
      <c r="B24" s="352">
        <v>5650176317</v>
      </c>
    </row>
    <row r="25" spans="1:2" x14ac:dyDescent="0.2">
      <c r="A25" s="353"/>
      <c r="B25" s="354"/>
    </row>
    <row r="26" spans="1:2" x14ac:dyDescent="0.2">
      <c r="A26" s="257" t="s">
        <v>775</v>
      </c>
      <c r="B26" s="350">
        <v>5286002745</v>
      </c>
    </row>
    <row r="27" spans="1:2" x14ac:dyDescent="0.2">
      <c r="A27" s="257"/>
      <c r="B27" s="105"/>
    </row>
    <row r="28" spans="1:2" x14ac:dyDescent="0.2">
      <c r="A28" t="s">
        <v>780</v>
      </c>
      <c r="B28" s="105">
        <v>421774350</v>
      </c>
    </row>
    <row r="29" spans="1:2" x14ac:dyDescent="0.2">
      <c r="A29" t="s">
        <v>768</v>
      </c>
      <c r="B29" s="105">
        <v>2600000</v>
      </c>
    </row>
    <row r="30" spans="1:2" x14ac:dyDescent="0.2">
      <c r="A30" s="105"/>
    </row>
    <row r="31" spans="1:2" x14ac:dyDescent="0.2">
      <c r="A31" s="360" t="s">
        <v>772</v>
      </c>
      <c r="B31" s="361">
        <v>4025228395</v>
      </c>
    </row>
    <row r="33" spans="1:2" x14ac:dyDescent="0.2">
      <c r="A33" t="s">
        <v>777</v>
      </c>
      <c r="B33">
        <v>0</v>
      </c>
    </row>
    <row r="35" spans="1:2" x14ac:dyDescent="0.2">
      <c r="A35" t="s">
        <v>778</v>
      </c>
      <c r="B35" s="105">
        <v>839000000</v>
      </c>
    </row>
    <row r="37" spans="1:2" x14ac:dyDescent="0.2">
      <c r="A37" s="257" t="s">
        <v>779</v>
      </c>
      <c r="B37" s="350">
        <v>364173572</v>
      </c>
    </row>
    <row r="38" spans="1:2" x14ac:dyDescent="0.2">
      <c r="A38" s="257"/>
    </row>
    <row r="39" spans="1:2" x14ac:dyDescent="0.2">
      <c r="A39" t="s">
        <v>782</v>
      </c>
      <c r="B39" s="105">
        <v>314173572</v>
      </c>
    </row>
    <row r="40" spans="1:2" x14ac:dyDescent="0.2">
      <c r="A40" t="s">
        <v>769</v>
      </c>
      <c r="B40" s="105">
        <v>276291870</v>
      </c>
    </row>
    <row r="41" spans="1:2" x14ac:dyDescent="0.2">
      <c r="A41" t="s">
        <v>770</v>
      </c>
      <c r="B41" s="105">
        <v>37881702</v>
      </c>
    </row>
    <row r="42" spans="1:2" x14ac:dyDescent="0.2">
      <c r="A42" t="s">
        <v>771</v>
      </c>
      <c r="B42">
        <v>0</v>
      </c>
    </row>
    <row r="44" spans="1:2" x14ac:dyDescent="0.2">
      <c r="A44" t="s">
        <v>783</v>
      </c>
      <c r="B44" s="105">
        <v>50000000</v>
      </c>
    </row>
  </sheetData>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9"/>
  <sheetViews>
    <sheetView zoomScaleNormal="100" workbookViewId="0">
      <pane xSplit="1" ySplit="3" topLeftCell="B4" activePane="bottomRight" state="frozen"/>
      <selection pane="topRight" activeCell="B1" sqref="B1"/>
      <selection pane="bottomLeft" activeCell="A4" sqref="A4"/>
      <selection pane="bottomRight" activeCell="D22" sqref="D22"/>
    </sheetView>
  </sheetViews>
  <sheetFormatPr baseColWidth="10" defaultColWidth="9.140625" defaultRowHeight="11.25" x14ac:dyDescent="0.2"/>
  <cols>
    <col min="1" max="1" width="61" style="3" bestFit="1" customWidth="1"/>
    <col min="2" max="2" width="9.140625" style="3"/>
    <col min="3" max="3" width="12.42578125" style="3" customWidth="1"/>
    <col min="4" max="4" width="11.28515625" style="3" customWidth="1"/>
    <col min="5" max="5" width="12.42578125" style="3" bestFit="1" customWidth="1"/>
    <col min="6" max="6" width="11" style="3" customWidth="1"/>
    <col min="7" max="8" width="9.42578125" style="3" customWidth="1"/>
    <col min="9" max="9" width="9.42578125" style="3" bestFit="1" customWidth="1"/>
    <col min="10" max="10" width="8.42578125" style="3" bestFit="1" customWidth="1"/>
    <col min="11" max="11" width="8.42578125" style="3" hidden="1" customWidth="1"/>
    <col min="12" max="12" width="8.28515625" style="3" hidden="1" customWidth="1"/>
    <col min="13" max="14" width="9.42578125" style="3" customWidth="1"/>
    <col min="15" max="16384" width="9.140625" style="3"/>
  </cols>
  <sheetData>
    <row r="1" spans="1:14" x14ac:dyDescent="0.2">
      <c r="A1" s="37" t="s">
        <v>823</v>
      </c>
      <c r="J1" s="235"/>
      <c r="K1" s="235"/>
    </row>
    <row r="2" spans="1:14" ht="14.85" customHeight="1" x14ac:dyDescent="0.2">
      <c r="A2" s="26" t="s">
        <v>819</v>
      </c>
    </row>
    <row r="3" spans="1:14" x14ac:dyDescent="0.2">
      <c r="A3" s="200" t="s">
        <v>127</v>
      </c>
    </row>
    <row r="4" spans="1:14" ht="18" customHeight="1" x14ac:dyDescent="0.2">
      <c r="A4" s="45"/>
      <c r="B4" s="84">
        <v>2019</v>
      </c>
      <c r="C4" s="165">
        <v>2020</v>
      </c>
      <c r="D4" s="173">
        <v>2020</v>
      </c>
      <c r="E4" s="436">
        <v>2021</v>
      </c>
      <c r="F4" s="424">
        <v>2021</v>
      </c>
      <c r="G4" s="470">
        <v>2022</v>
      </c>
      <c r="H4" s="424">
        <v>2022</v>
      </c>
      <c r="I4" s="558">
        <v>2023</v>
      </c>
      <c r="J4" s="559"/>
      <c r="K4" s="560" t="s">
        <v>820</v>
      </c>
      <c r="L4" s="561"/>
      <c r="M4" s="536">
        <v>2024</v>
      </c>
      <c r="N4" s="384"/>
    </row>
    <row r="5" spans="1:14" ht="30.6" customHeight="1" x14ac:dyDescent="0.2">
      <c r="A5" s="45"/>
      <c r="B5" s="36" t="s">
        <v>69</v>
      </c>
      <c r="C5" s="166" t="s">
        <v>74</v>
      </c>
      <c r="D5" s="174" t="s">
        <v>69</v>
      </c>
      <c r="E5" s="437" t="s">
        <v>146</v>
      </c>
      <c r="F5" s="410" t="s">
        <v>69</v>
      </c>
      <c r="G5" s="451" t="s">
        <v>146</v>
      </c>
      <c r="H5" s="410" t="s">
        <v>69</v>
      </c>
      <c r="I5" s="474" t="s">
        <v>146</v>
      </c>
      <c r="J5" s="473" t="s">
        <v>1</v>
      </c>
      <c r="K5" s="471" t="s">
        <v>146</v>
      </c>
      <c r="L5" s="472" t="s">
        <v>821</v>
      </c>
      <c r="M5" s="537" t="s">
        <v>822</v>
      </c>
      <c r="N5" s="466"/>
    </row>
    <row r="6" spans="1:14" ht="14.25" customHeight="1" x14ac:dyDescent="0.2">
      <c r="A6" s="46" t="s">
        <v>2</v>
      </c>
      <c r="B6" s="53">
        <f>SUM(B7:B10)</f>
        <v>2947.2649999999999</v>
      </c>
      <c r="C6" s="167">
        <v>2961.1782549999998</v>
      </c>
      <c r="D6" s="175">
        <f t="shared" ref="D6:I6" si="0">SUM(D7:D10)</f>
        <v>3163.0889999999999</v>
      </c>
      <c r="E6" s="438">
        <f t="shared" si="0"/>
        <v>3201.179486</v>
      </c>
      <c r="F6" s="411">
        <f t="shared" si="0"/>
        <v>3835.0216300000002</v>
      </c>
      <c r="G6" s="452">
        <f t="shared" si="0"/>
        <v>3460.98</v>
      </c>
      <c r="H6" s="411">
        <f t="shared" si="0"/>
        <v>3611.0220250000002</v>
      </c>
      <c r="I6" s="356">
        <f t="shared" si="0"/>
        <v>3717.8902330000001</v>
      </c>
      <c r="J6" s="577">
        <v>0.84062851558234186</v>
      </c>
      <c r="K6" s="428">
        <f>I6/G6-1</f>
        <v>7.423048760755635E-2</v>
      </c>
      <c r="L6" s="283">
        <f t="shared" ref="L6:L11" si="1">I6/H6-1</f>
        <v>2.9595003093341621E-2</v>
      </c>
      <c r="M6" s="538">
        <f>SUM(M7:M10)</f>
        <v>3899.9198939999997</v>
      </c>
      <c r="N6" s="333"/>
    </row>
    <row r="7" spans="1:14" s="1" customFormat="1" ht="14.25" customHeight="1" x14ac:dyDescent="0.2">
      <c r="A7" s="47" t="s">
        <v>3</v>
      </c>
      <c r="B7" s="54">
        <v>946.76099999999997</v>
      </c>
      <c r="C7" s="168">
        <v>971.89421000000004</v>
      </c>
      <c r="D7" s="140">
        <v>1108.5519999999999</v>
      </c>
      <c r="E7" s="439">
        <v>1012.331538</v>
      </c>
      <c r="F7" s="335">
        <v>1395.28017</v>
      </c>
      <c r="G7" s="453">
        <v>1022.69</v>
      </c>
      <c r="H7" s="412">
        <v>1096.8117</v>
      </c>
      <c r="I7" s="355">
        <v>1100.016198</v>
      </c>
      <c r="J7" s="578">
        <v>0.24871766665771583</v>
      </c>
      <c r="K7" s="428">
        <f t="shared" ref="K7:K11" si="2">I7/G7-1</f>
        <v>7.5610593630523359E-2</v>
      </c>
      <c r="L7" s="283">
        <f t="shared" si="1"/>
        <v>2.9216482646929887E-3</v>
      </c>
      <c r="M7" s="539">
        <v>1190.610999</v>
      </c>
      <c r="N7" s="335"/>
    </row>
    <row r="8" spans="1:14" ht="14.85" customHeight="1" x14ac:dyDescent="0.2">
      <c r="A8" s="47" t="s">
        <v>4</v>
      </c>
      <c r="B8" s="55">
        <v>779.46400000000006</v>
      </c>
      <c r="C8" s="168">
        <v>825.43877499999996</v>
      </c>
      <c r="D8" s="140">
        <v>899.55799999999999</v>
      </c>
      <c r="E8" s="439">
        <v>860.68777499999999</v>
      </c>
      <c r="F8" s="335">
        <v>1044.4594959999999</v>
      </c>
      <c r="G8" s="453">
        <v>914.9</v>
      </c>
      <c r="H8" s="412">
        <v>960.28330300000005</v>
      </c>
      <c r="I8" s="355">
        <v>1006.161609</v>
      </c>
      <c r="J8" s="577">
        <v>0.22749680243440651</v>
      </c>
      <c r="K8" s="428">
        <f t="shared" si="2"/>
        <v>9.9750365067220459E-2</v>
      </c>
      <c r="L8" s="283">
        <f t="shared" si="1"/>
        <v>4.7775803095474467E-2</v>
      </c>
      <c r="M8" s="539">
        <v>1036.9730159999999</v>
      </c>
      <c r="N8" s="335"/>
    </row>
    <row r="9" spans="1:14" ht="14.85" customHeight="1" x14ac:dyDescent="0.2">
      <c r="A9" s="47" t="s">
        <v>108</v>
      </c>
      <c r="C9" s="169"/>
      <c r="D9" s="44">
        <v>0</v>
      </c>
      <c r="E9" s="439">
        <v>576.64706100000001</v>
      </c>
      <c r="F9" s="335">
        <v>651.95226400000001</v>
      </c>
      <c r="G9" s="453">
        <v>747.93</v>
      </c>
      <c r="H9" s="413">
        <v>769.74812899999995</v>
      </c>
      <c r="I9" s="355">
        <v>799.58171800000002</v>
      </c>
      <c r="J9" s="577">
        <v>0.18078833708513056</v>
      </c>
      <c r="K9" s="428">
        <f t="shared" si="2"/>
        <v>6.9059561723690877E-2</v>
      </c>
      <c r="L9" s="283">
        <f t="shared" si="1"/>
        <v>3.8757598591058207E-2</v>
      </c>
      <c r="M9" s="539">
        <v>828.08051399999999</v>
      </c>
      <c r="N9" s="335"/>
    </row>
    <row r="10" spans="1:14" ht="14.85" customHeight="1" x14ac:dyDescent="0.2">
      <c r="A10" s="47" t="s">
        <v>110</v>
      </c>
      <c r="B10" s="56">
        <v>1221.04</v>
      </c>
      <c r="C10" s="168">
        <v>1163.84527</v>
      </c>
      <c r="D10" s="140">
        <v>1154.979</v>
      </c>
      <c r="E10" s="439">
        <v>751.51311199999998</v>
      </c>
      <c r="F10" s="335">
        <v>743.3297</v>
      </c>
      <c r="G10" s="453">
        <v>775.46</v>
      </c>
      <c r="H10" s="412">
        <v>784.17889300000002</v>
      </c>
      <c r="I10" s="355">
        <v>812.13070800000003</v>
      </c>
      <c r="J10" s="577">
        <v>0.1836257094050889</v>
      </c>
      <c r="K10" s="428">
        <f t="shared" si="2"/>
        <v>4.7288974286230134E-2</v>
      </c>
      <c r="L10" s="283">
        <f t="shared" si="1"/>
        <v>3.5644691854770372E-2</v>
      </c>
      <c r="M10" s="539">
        <v>844.25536499999998</v>
      </c>
      <c r="N10" s="335"/>
    </row>
    <row r="11" spans="1:14" ht="14.85" customHeight="1" x14ac:dyDescent="0.2">
      <c r="A11" s="48" t="s">
        <v>814</v>
      </c>
      <c r="B11" s="57">
        <v>707.33</v>
      </c>
      <c r="C11" s="170">
        <v>661.06775100000004</v>
      </c>
      <c r="D11" s="176">
        <v>650.09100000000001</v>
      </c>
      <c r="E11" s="440">
        <v>665.21347000000003</v>
      </c>
      <c r="F11" s="420">
        <v>659.81754699999999</v>
      </c>
      <c r="G11" s="454">
        <v>682.84</v>
      </c>
      <c r="H11" s="418">
        <v>691.887743</v>
      </c>
      <c r="I11" s="358">
        <v>713.48409800000002</v>
      </c>
      <c r="J11" s="577">
        <v>0.16132135178971704</v>
      </c>
      <c r="K11" s="428">
        <f t="shared" si="2"/>
        <v>4.4877420772069465E-2</v>
      </c>
      <c r="L11" s="283">
        <f t="shared" si="1"/>
        <v>3.1213669006996625E-2</v>
      </c>
      <c r="M11" s="540">
        <v>733.78142600000001</v>
      </c>
      <c r="N11" s="337"/>
    </row>
    <row r="12" spans="1:14" ht="14.85" customHeight="1" x14ac:dyDescent="0.2">
      <c r="A12" s="46" t="s">
        <v>111</v>
      </c>
      <c r="B12" s="53">
        <f>B13</f>
        <v>109.21</v>
      </c>
      <c r="C12" s="171">
        <v>109.88382799999999</v>
      </c>
      <c r="D12" s="177">
        <f>D13</f>
        <v>108.23</v>
      </c>
      <c r="E12" s="441" t="s">
        <v>109</v>
      </c>
      <c r="F12" s="425" t="s">
        <v>109</v>
      </c>
      <c r="G12" s="455" t="s">
        <v>109</v>
      </c>
      <c r="H12" s="425" t="s">
        <v>109</v>
      </c>
      <c r="I12" s="427" t="s">
        <v>109</v>
      </c>
      <c r="J12" s="338" t="s">
        <v>109</v>
      </c>
      <c r="K12" s="429"/>
      <c r="L12" s="434"/>
      <c r="M12" s="547" t="s">
        <v>109</v>
      </c>
      <c r="N12" s="425"/>
    </row>
    <row r="13" spans="1:14" ht="14.85" customHeight="1" x14ac:dyDescent="0.2">
      <c r="A13" s="47" t="s">
        <v>112</v>
      </c>
      <c r="B13" s="56">
        <v>109.21</v>
      </c>
      <c r="C13" s="168">
        <v>109.88382799999999</v>
      </c>
      <c r="D13" s="176">
        <v>108.23</v>
      </c>
      <c r="E13" s="442" t="s">
        <v>109</v>
      </c>
      <c r="F13" s="426" t="s">
        <v>109</v>
      </c>
      <c r="G13" s="456" t="s">
        <v>109</v>
      </c>
      <c r="H13" s="426" t="s">
        <v>109</v>
      </c>
      <c r="I13" s="426" t="s">
        <v>109</v>
      </c>
      <c r="J13" s="339" t="s">
        <v>109</v>
      </c>
      <c r="K13" s="414"/>
      <c r="L13" s="283"/>
      <c r="M13" s="541" t="s">
        <v>109</v>
      </c>
      <c r="N13" s="467"/>
    </row>
    <row r="14" spans="1:14" ht="14.85" customHeight="1" x14ac:dyDescent="0.2">
      <c r="A14" s="46" t="s">
        <v>5</v>
      </c>
      <c r="B14" s="53">
        <f>B16+B15</f>
        <v>576.61699999999996</v>
      </c>
      <c r="C14" s="171">
        <v>586.75002799999993</v>
      </c>
      <c r="D14" s="177">
        <f>D16+D15</f>
        <v>1146.46</v>
      </c>
      <c r="E14" s="443">
        <f>E15+E16</f>
        <v>604.28959099999997</v>
      </c>
      <c r="F14" s="415">
        <f>F15+F16</f>
        <v>745.52532799999994</v>
      </c>
      <c r="G14" s="457">
        <f>G15+G16</f>
        <v>675.25</v>
      </c>
      <c r="H14" s="415">
        <f>H15+H16</f>
        <v>625.90285999999992</v>
      </c>
      <c r="I14" s="356">
        <f>I16+I15</f>
        <v>704.860321</v>
      </c>
      <c r="J14" s="334">
        <v>0.15875084260599204</v>
      </c>
      <c r="K14" s="430">
        <f t="shared" ref="K14:K20" si="3">I14/G14-1</f>
        <v>4.3850901147723054E-2</v>
      </c>
      <c r="L14" s="434">
        <f>I14/H14-1</f>
        <v>0.12614970476409093</v>
      </c>
      <c r="M14" s="538">
        <f>M15+M16</f>
        <v>735.94792200000006</v>
      </c>
      <c r="N14" s="333"/>
    </row>
    <row r="15" spans="1:14" ht="14.85" customHeight="1" x14ac:dyDescent="0.2">
      <c r="A15" s="47" t="s">
        <v>73</v>
      </c>
      <c r="B15" s="56">
        <v>281.577</v>
      </c>
      <c r="C15" s="168">
        <v>280.39736299999998</v>
      </c>
      <c r="D15" s="215">
        <v>411.40199999999999</v>
      </c>
      <c r="E15" s="439">
        <v>287.35936299999997</v>
      </c>
      <c r="F15" s="335">
        <v>276.10029300000002</v>
      </c>
      <c r="G15" s="453">
        <v>350.79</v>
      </c>
      <c r="H15" s="413">
        <v>290.47573199999999</v>
      </c>
      <c r="I15" s="355">
        <v>371.00927899999999</v>
      </c>
      <c r="J15" s="336">
        <v>8.1250219797034867E-2</v>
      </c>
      <c r="K15" s="428">
        <f t="shared" si="3"/>
        <v>5.7639268508224317E-2</v>
      </c>
      <c r="L15" s="283">
        <f>I15/H15-1</f>
        <v>0.27724707480898947</v>
      </c>
      <c r="M15" s="539">
        <v>376.665279</v>
      </c>
      <c r="N15" s="335"/>
    </row>
    <row r="16" spans="1:14" ht="14.85" customHeight="1" x14ac:dyDescent="0.2">
      <c r="A16" s="47" t="s">
        <v>6</v>
      </c>
      <c r="B16" s="56">
        <v>295.04000000000002</v>
      </c>
      <c r="C16" s="168">
        <v>306.352665</v>
      </c>
      <c r="D16" s="216">
        <v>735.05799999999999</v>
      </c>
      <c r="E16" s="444">
        <v>316.930228</v>
      </c>
      <c r="F16" s="382">
        <v>469.42503499999998</v>
      </c>
      <c r="G16" s="458">
        <v>324.45999999999998</v>
      </c>
      <c r="H16" s="419">
        <v>335.42712799999998</v>
      </c>
      <c r="I16" s="355">
        <v>333.85104200000001</v>
      </c>
      <c r="J16" s="336">
        <v>7.7500622808957156E-2</v>
      </c>
      <c r="K16" s="428">
        <f t="shared" si="3"/>
        <v>2.8943604758675967E-2</v>
      </c>
      <c r="L16" s="283">
        <f>I16/H16-1</f>
        <v>-4.6987433884595475E-3</v>
      </c>
      <c r="M16" s="539">
        <v>359.28264300000001</v>
      </c>
      <c r="N16" s="335"/>
    </row>
    <row r="17" spans="1:14" ht="14.85" customHeight="1" x14ac:dyDescent="0.2">
      <c r="A17" s="46" t="s">
        <v>7</v>
      </c>
      <c r="B17" s="134">
        <f>B14+B12+B6</f>
        <v>3633.0919999999996</v>
      </c>
      <c r="C17" s="179">
        <v>3657.8121109999997</v>
      </c>
      <c r="D17" s="213">
        <f>D14+D12+D6</f>
        <v>4417.7790000000005</v>
      </c>
      <c r="E17" s="445">
        <v>3805.4690770000002</v>
      </c>
      <c r="F17" s="416">
        <f>F14+F6</f>
        <v>4580.5469579999999</v>
      </c>
      <c r="G17" s="459">
        <f>G14+G6</f>
        <v>4136.2299999999996</v>
      </c>
      <c r="H17" s="416">
        <f>H14+H6</f>
        <v>4236.9248850000004</v>
      </c>
      <c r="I17" s="357">
        <f>I14+I6</f>
        <v>4422.7505540000002</v>
      </c>
      <c r="J17" s="340">
        <f>M17/M$17</f>
        <v>1</v>
      </c>
      <c r="K17" s="430">
        <f t="shared" si="3"/>
        <v>6.9270943346960934E-2</v>
      </c>
      <c r="L17" s="434">
        <f>I17/H17-1</f>
        <v>4.3858617757864593E-2</v>
      </c>
      <c r="M17" s="542">
        <f>M14+M6</f>
        <v>4635.8678159999999</v>
      </c>
      <c r="N17" s="233"/>
    </row>
    <row r="18" spans="1:14" x14ac:dyDescent="0.2">
      <c r="A18" s="44"/>
      <c r="B18" s="72"/>
      <c r="C18" s="168"/>
      <c r="D18" s="44"/>
      <c r="E18" s="446"/>
      <c r="F18" s="38"/>
      <c r="G18" s="460"/>
      <c r="H18" s="271"/>
      <c r="I18" s="327"/>
      <c r="J18" s="81"/>
      <c r="K18" s="431"/>
      <c r="L18" s="44"/>
      <c r="M18" s="543"/>
      <c r="N18" s="277"/>
    </row>
    <row r="19" spans="1:14" x14ac:dyDescent="0.2">
      <c r="A19" s="102" t="s">
        <v>76</v>
      </c>
      <c r="B19" s="98">
        <v>456715</v>
      </c>
      <c r="C19" s="180">
        <v>478534.75182800001</v>
      </c>
      <c r="D19" s="177">
        <v>540699.17005099996</v>
      </c>
      <c r="E19" s="445">
        <v>514269.61758000002</v>
      </c>
      <c r="F19" s="346">
        <v>557118.85349000001</v>
      </c>
      <c r="G19" s="461">
        <v>522514.713827</v>
      </c>
      <c r="H19" s="356">
        <v>578436.79350399994</v>
      </c>
      <c r="I19" s="356">
        <v>577037.760396</v>
      </c>
      <c r="J19" s="81"/>
      <c r="K19" s="428">
        <f t="shared" si="3"/>
        <v>0.10434738989388936</v>
      </c>
      <c r="L19" s="283">
        <f>I19/H19-1</f>
        <v>-2.4186447399464628E-3</v>
      </c>
      <c r="M19" s="538">
        <v>581088.34140799998</v>
      </c>
      <c r="N19" s="468"/>
    </row>
    <row r="20" spans="1:14" x14ac:dyDescent="0.2">
      <c r="A20" s="100" t="s">
        <v>178</v>
      </c>
      <c r="B20" s="86"/>
      <c r="C20" s="181"/>
      <c r="D20" s="177">
        <f>D19-41819.503578</f>
        <v>498879.66647299996</v>
      </c>
      <c r="E20" s="439">
        <v>486399.66629000002</v>
      </c>
      <c r="F20" s="355">
        <f>F19-18848.652852-34352.366355</f>
        <v>503917.83428300003</v>
      </c>
      <c r="G20" s="462">
        <f>G19-13005.896116</f>
        <v>509508.81771099998</v>
      </c>
      <c r="H20" s="355">
        <f>H19-11593.620817-3274.246315</f>
        <v>563568.9263719999</v>
      </c>
      <c r="I20" s="271">
        <v>555822.70900399995</v>
      </c>
      <c r="J20" s="81"/>
      <c r="K20" s="428">
        <f t="shared" si="3"/>
        <v>9.0899096704681215E-2</v>
      </c>
      <c r="L20" s="283">
        <f>I20/H20-1</f>
        <v>-1.3744933415450356E-2</v>
      </c>
      <c r="M20" s="534"/>
      <c r="N20" s="359"/>
    </row>
    <row r="21" spans="1:14" x14ac:dyDescent="0.2">
      <c r="A21" s="102" t="s">
        <v>72</v>
      </c>
      <c r="B21" s="101">
        <f>B17/B19</f>
        <v>7.9548339774257459E-3</v>
      </c>
      <c r="C21" s="182">
        <v>7.6437752891032017E-3</v>
      </c>
      <c r="D21" s="195">
        <f t="shared" ref="D21:I21" si="4">D17/D19</f>
        <v>8.1704933994688877E-3</v>
      </c>
      <c r="E21" s="447">
        <f t="shared" si="4"/>
        <v>7.3997548113135803E-3</v>
      </c>
      <c r="F21" s="341">
        <f t="shared" si="4"/>
        <v>8.2218487658526507E-3</v>
      </c>
      <c r="G21" s="463">
        <f t="shared" si="4"/>
        <v>7.91600674688267E-3</v>
      </c>
      <c r="H21" s="341">
        <f t="shared" si="4"/>
        <v>7.3247845444511846E-3</v>
      </c>
      <c r="I21" s="341">
        <f t="shared" si="4"/>
        <v>7.6645773596598389E-3</v>
      </c>
      <c r="K21" s="432"/>
      <c r="L21" s="44"/>
      <c r="M21" s="544">
        <f>M17/M19</f>
        <v>7.977905398630282E-3</v>
      </c>
      <c r="N21" s="469"/>
    </row>
    <row r="22" spans="1:14" x14ac:dyDescent="0.2">
      <c r="A22" s="100" t="s">
        <v>178</v>
      </c>
      <c r="C22" s="169"/>
      <c r="D22" s="422">
        <f t="shared" ref="D22:I22" si="5">D17/D20</f>
        <v>8.8554000030367976E-3</v>
      </c>
      <c r="E22" s="448">
        <f t="shared" si="5"/>
        <v>7.8237493582717886E-3</v>
      </c>
      <c r="F22" s="417">
        <f t="shared" si="5"/>
        <v>9.0898687174218295E-3</v>
      </c>
      <c r="G22" s="464">
        <f t="shared" si="5"/>
        <v>8.1180734390079255E-3</v>
      </c>
      <c r="H22" s="417">
        <f t="shared" si="5"/>
        <v>7.5180243032123744E-3</v>
      </c>
      <c r="I22" s="273">
        <f t="shared" si="5"/>
        <v>7.9571246052995877E-3</v>
      </c>
      <c r="K22" s="432"/>
      <c r="L22" s="44"/>
      <c r="M22" s="535"/>
      <c r="N22" s="278"/>
    </row>
    <row r="23" spans="1:14" x14ac:dyDescent="0.2">
      <c r="A23" s="190"/>
      <c r="C23" s="169"/>
      <c r="D23" s="44"/>
      <c r="E23" s="448"/>
      <c r="F23" s="421"/>
      <c r="G23" s="460"/>
      <c r="H23" s="272"/>
      <c r="I23" s="272"/>
      <c r="K23" s="432"/>
      <c r="L23" s="44"/>
      <c r="M23" s="545"/>
      <c r="N23" s="133"/>
    </row>
    <row r="24" spans="1:14" x14ac:dyDescent="0.2">
      <c r="A24" s="193"/>
      <c r="B24" s="76"/>
      <c r="C24" s="169"/>
      <c r="D24" s="214" t="s">
        <v>154</v>
      </c>
      <c r="E24" s="446"/>
      <c r="F24" s="38"/>
      <c r="G24" s="460"/>
      <c r="H24" s="272"/>
      <c r="I24" s="272"/>
      <c r="K24" s="432"/>
      <c r="L24" s="45"/>
      <c r="M24" s="545"/>
      <c r="N24" s="133"/>
    </row>
    <row r="25" spans="1:14" x14ac:dyDescent="0.2">
      <c r="A25" s="44" t="s">
        <v>84</v>
      </c>
      <c r="B25" s="65">
        <v>1.7875993694119931E-2</v>
      </c>
      <c r="C25" s="183">
        <f>(C17-B17)/B17</f>
        <v>6.8041522207530365E-3</v>
      </c>
      <c r="D25" s="217">
        <f>(D17-C17)/C17</f>
        <v>0.20776542532476752</v>
      </c>
      <c r="E25" s="448">
        <f>(E17-C17)/C17</f>
        <v>4.0367564412605354E-2</v>
      </c>
      <c r="F25" s="421">
        <f>F17/D17-1</f>
        <v>3.6843843478815863E-2</v>
      </c>
      <c r="G25" s="464">
        <f>(G17-E17)/E17</f>
        <v>8.6917254169557229E-2</v>
      </c>
      <c r="H25" s="417">
        <f>(H17-F17)/F17</f>
        <v>-7.5017694644491748E-2</v>
      </c>
      <c r="I25" s="343">
        <f>I17/G17-1</f>
        <v>6.9270943346960934E-2</v>
      </c>
      <c r="J25" s="65"/>
      <c r="K25" s="433"/>
      <c r="L25" s="217"/>
      <c r="M25" s="544">
        <f>M17/I17-1</f>
        <v>4.818658872977899E-2</v>
      </c>
      <c r="N25" s="342"/>
    </row>
    <row r="26" spans="1:14" ht="12.75" x14ac:dyDescent="0.2">
      <c r="A26" s="193"/>
      <c r="B26" s="219"/>
      <c r="C26" s="220"/>
      <c r="D26" s="218"/>
      <c r="E26" s="449"/>
      <c r="F26" s="218"/>
      <c r="G26" s="449"/>
      <c r="H26" s="274"/>
      <c r="I26" s="275"/>
      <c r="K26" s="432"/>
      <c r="L26" s="435"/>
      <c r="M26" s="546"/>
      <c r="N26" s="275"/>
    </row>
    <row r="27" spans="1:14" x14ac:dyDescent="0.2">
      <c r="A27" s="194" t="s">
        <v>180</v>
      </c>
      <c r="B27" s="139">
        <v>1.0999999999999999E-2</v>
      </c>
      <c r="C27" s="172">
        <v>5.0000000000000001E-3</v>
      </c>
      <c r="D27" s="178">
        <v>5.0000000000000001E-3</v>
      </c>
      <c r="E27" s="450">
        <v>1.6E-2</v>
      </c>
      <c r="F27" s="423">
        <v>1.6E-2</v>
      </c>
      <c r="G27" s="465">
        <v>5.1999999999999998E-2</v>
      </c>
      <c r="H27" s="344">
        <v>5.1999999999999998E-2</v>
      </c>
      <c r="I27" s="344">
        <v>5.8000000000000003E-2</v>
      </c>
      <c r="J27" s="548" t="s">
        <v>824</v>
      </c>
      <c r="K27" s="432"/>
      <c r="L27" s="44"/>
      <c r="M27" s="545"/>
      <c r="N27" s="133"/>
    </row>
    <row r="28" spans="1:14" x14ac:dyDescent="0.2">
      <c r="A28" s="76"/>
      <c r="B28" s="99"/>
      <c r="C28" s="99"/>
      <c r="D28" s="99"/>
      <c r="E28" s="185"/>
      <c r="F28" s="185"/>
      <c r="G28" s="276"/>
      <c r="H28" s="276"/>
    </row>
    <row r="29" spans="1:14" ht="12.75" x14ac:dyDescent="0.2">
      <c r="A29" s="3" t="s">
        <v>766</v>
      </c>
      <c r="E29" s="105"/>
      <c r="F29" s="105"/>
      <c r="G29" s="105"/>
      <c r="H29" s="105"/>
    </row>
    <row r="30" spans="1:14" x14ac:dyDescent="0.2">
      <c r="A30" s="103" t="s">
        <v>144</v>
      </c>
      <c r="B30" s="76"/>
      <c r="C30" s="76"/>
      <c r="D30" s="76"/>
    </row>
    <row r="31" spans="1:14" x14ac:dyDescent="0.2">
      <c r="A31" s="103"/>
      <c r="B31" s="76"/>
      <c r="C31" s="76"/>
      <c r="D31" s="76"/>
    </row>
    <row r="32" spans="1:14" x14ac:dyDescent="0.2">
      <c r="A32" s="3" t="s">
        <v>143</v>
      </c>
    </row>
    <row r="33" spans="1:4" x14ac:dyDescent="0.2">
      <c r="A33" s="3" t="s">
        <v>142</v>
      </c>
    </row>
    <row r="34" spans="1:4" x14ac:dyDescent="0.2">
      <c r="A34" s="3" t="s">
        <v>812</v>
      </c>
    </row>
    <row r="35" spans="1:4" x14ac:dyDescent="0.2">
      <c r="A35" s="3" t="s">
        <v>113</v>
      </c>
    </row>
    <row r="37" spans="1:4" ht="21.75" customHeight="1" x14ac:dyDescent="0.2">
      <c r="A37" s="557" t="s">
        <v>155</v>
      </c>
      <c r="B37" s="557"/>
      <c r="C37" s="557"/>
      <c r="D37" s="557"/>
    </row>
    <row r="38" spans="1:4" x14ac:dyDescent="0.2">
      <c r="A38" s="557" t="s">
        <v>156</v>
      </c>
      <c r="B38" s="557"/>
      <c r="C38" s="557"/>
      <c r="D38" s="557"/>
    </row>
    <row r="39" spans="1:4" ht="31.9" customHeight="1" x14ac:dyDescent="0.2">
      <c r="A39" s="557" t="s">
        <v>151</v>
      </c>
      <c r="B39" s="557"/>
      <c r="C39" s="557"/>
      <c r="D39" s="557"/>
    </row>
  </sheetData>
  <customSheetViews>
    <customSheetView guid="{254CA843-A8D1-434E-AB9C-F327B1D1E748}"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B17" sqref="B17"/>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selection activeCell="E8" sqref="E8"/>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selection activeCell="B2" sqref="B2"/>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6"/>
    </customSheetView>
  </customSheetViews>
  <mergeCells count="5">
    <mergeCell ref="A37:D37"/>
    <mergeCell ref="A38:D38"/>
    <mergeCell ref="A39:D39"/>
    <mergeCell ref="I4:J4"/>
    <mergeCell ref="K4:L4"/>
  </mergeCells>
  <pageMargins left="0.74791666666666701" right="0.74791666666666701" top="0.98402777777777795" bottom="0.98402777777777795" header="0.51180555555555496" footer="0.51180555555555496"/>
  <pageSetup paperSize="9" firstPageNumber="0" orientation="portrait" r:id="rId7"/>
  <headerFooter>
    <oddFooter>&amp;C&amp;1#&amp;"Calibri"&amp;12&amp;K008000C1 Données Internes</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73"/>
  <sheetViews>
    <sheetView topLeftCell="A53" zoomScale="120" zoomScaleNormal="120" workbookViewId="0">
      <selection activeCell="A78" sqref="A78:F78"/>
    </sheetView>
  </sheetViews>
  <sheetFormatPr baseColWidth="10" defaultColWidth="11.5703125" defaultRowHeight="11.25" x14ac:dyDescent="0.2"/>
  <cols>
    <col min="1" max="1" width="83.140625" style="3" customWidth="1"/>
    <col min="2" max="2" width="9.42578125" style="3" customWidth="1"/>
    <col min="3" max="3" width="9.85546875" style="3" customWidth="1"/>
    <col min="4" max="4" width="11.28515625" style="3" customWidth="1"/>
    <col min="5" max="5" width="11.5703125" style="3" customWidth="1"/>
    <col min="6" max="6" width="5.85546875" style="3" bestFit="1" customWidth="1"/>
    <col min="7" max="7" width="8.42578125" style="3" customWidth="1"/>
    <col min="8" max="16384" width="11.5703125" style="3"/>
  </cols>
  <sheetData>
    <row r="1" spans="1:7" x14ac:dyDescent="0.2">
      <c r="A1" s="201" t="s">
        <v>816</v>
      </c>
    </row>
    <row r="2" spans="1:7" x14ac:dyDescent="0.2">
      <c r="A2" s="201" t="s">
        <v>813</v>
      </c>
    </row>
    <row r="3" spans="1:7" x14ac:dyDescent="0.2">
      <c r="A3" s="1"/>
      <c r="E3" s="32"/>
    </row>
    <row r="4" spans="1:7" x14ac:dyDescent="0.2">
      <c r="A4" s="35" t="s">
        <v>127</v>
      </c>
      <c r="C4" s="2"/>
      <c r="E4" s="2" t="s">
        <v>70</v>
      </c>
      <c r="F4" s="2"/>
      <c r="G4" s="67"/>
    </row>
    <row r="5" spans="1:7" ht="17.649999999999999" customHeight="1" x14ac:dyDescent="0.2">
      <c r="A5" s="68" t="s">
        <v>131</v>
      </c>
      <c r="B5" s="112" t="s">
        <v>114</v>
      </c>
      <c r="C5" s="112" t="s">
        <v>149</v>
      </c>
      <c r="D5" s="112" t="s">
        <v>735</v>
      </c>
      <c r="E5" s="112" t="s">
        <v>765</v>
      </c>
      <c r="F5" s="112" t="s">
        <v>157</v>
      </c>
      <c r="G5" s="136"/>
    </row>
    <row r="6" spans="1:7" ht="37.15" customHeight="1" x14ac:dyDescent="0.2">
      <c r="A6" s="485" t="s">
        <v>831</v>
      </c>
      <c r="B6" s="32">
        <v>557.65800000000002</v>
      </c>
      <c r="C6" s="32">
        <f>SUM(C8:C23)</f>
        <v>573.4100000000002</v>
      </c>
      <c r="D6" s="32">
        <f>SUM(D8:D24)</f>
        <v>577.20700000000022</v>
      </c>
      <c r="E6" s="487">
        <f>SUM(E8:E24)</f>
        <v>609.60798800000009</v>
      </c>
      <c r="F6" s="192">
        <v>0.4</v>
      </c>
      <c r="G6" s="108"/>
    </row>
    <row r="7" spans="1:7" x14ac:dyDescent="0.2">
      <c r="A7" s="82" t="s">
        <v>85</v>
      </c>
      <c r="B7" s="32"/>
      <c r="C7" s="32"/>
    </row>
    <row r="8" spans="1:7" ht="12.75" x14ac:dyDescent="0.2">
      <c r="A8" s="71" t="s">
        <v>760</v>
      </c>
      <c r="B8" s="32">
        <v>81.588999999999999</v>
      </c>
      <c r="C8" s="32">
        <v>86.588999999999999</v>
      </c>
      <c r="D8" s="32">
        <v>88.088999999999999</v>
      </c>
      <c r="E8" s="32">
        <f>92.386432+0.488542</f>
        <v>92.874973999999995</v>
      </c>
      <c r="F8" s="192">
        <v>0.06</v>
      </c>
      <c r="G8" s="105"/>
    </row>
    <row r="9" spans="1:7" ht="12.75" x14ac:dyDescent="0.2">
      <c r="A9" s="70" t="s">
        <v>86</v>
      </c>
      <c r="B9" s="32">
        <v>85.625</v>
      </c>
      <c r="C9" s="32">
        <v>85.762</v>
      </c>
      <c r="D9" s="32">
        <v>86.674000000000007</v>
      </c>
      <c r="E9" s="32">
        <v>96.095230000000001</v>
      </c>
      <c r="F9" s="192">
        <v>0.06</v>
      </c>
      <c r="G9" s="105"/>
    </row>
    <row r="10" spans="1:7" ht="12.75" x14ac:dyDescent="0.2">
      <c r="A10" s="70" t="s">
        <v>739</v>
      </c>
      <c r="B10" s="32">
        <v>78.218000000000004</v>
      </c>
      <c r="C10" s="32">
        <v>81.585999999999999</v>
      </c>
      <c r="D10" s="32">
        <v>81.66</v>
      </c>
      <c r="E10" s="32">
        <v>85.233241000000007</v>
      </c>
      <c r="F10" s="192">
        <v>0.06</v>
      </c>
      <c r="G10" s="105"/>
    </row>
    <row r="11" spans="1:7" ht="12.75" x14ac:dyDescent="0.2">
      <c r="A11" s="66" t="s">
        <v>761</v>
      </c>
      <c r="B11" s="32">
        <v>69.412999999999997</v>
      </c>
      <c r="C11" s="32">
        <v>66.959999999999994</v>
      </c>
      <c r="D11" s="32">
        <v>62.985999999999997</v>
      </c>
      <c r="E11" s="32">
        <v>72.170952999999997</v>
      </c>
      <c r="F11" s="32"/>
      <c r="G11" s="105"/>
    </row>
    <row r="12" spans="1:7" ht="12.75" x14ac:dyDescent="0.2">
      <c r="A12" s="66" t="s">
        <v>95</v>
      </c>
      <c r="B12" s="32">
        <v>46.197000000000003</v>
      </c>
      <c r="C12" s="32">
        <v>50.314999999999998</v>
      </c>
      <c r="D12" s="32">
        <v>53.813000000000002</v>
      </c>
      <c r="E12" s="32">
        <v>56.531106000000001</v>
      </c>
      <c r="F12" s="32"/>
      <c r="G12" s="105"/>
    </row>
    <row r="13" spans="1:7" ht="12.75" x14ac:dyDescent="0.2">
      <c r="A13" s="66" t="s">
        <v>829</v>
      </c>
      <c r="B13" s="32">
        <v>46.447000000000003</v>
      </c>
      <c r="C13" s="32">
        <v>46.747</v>
      </c>
      <c r="D13" s="32">
        <v>46.747</v>
      </c>
      <c r="E13" s="484">
        <v>47.747</v>
      </c>
      <c r="F13" s="32"/>
      <c r="G13" s="107"/>
    </row>
    <row r="14" spans="1:7" ht="22.5" x14ac:dyDescent="0.2">
      <c r="A14" s="269" t="s">
        <v>832</v>
      </c>
      <c r="B14" s="32">
        <v>31.681000000000001</v>
      </c>
      <c r="C14" s="32">
        <v>35.831000000000003</v>
      </c>
      <c r="D14" s="32">
        <v>35.789000000000001</v>
      </c>
      <c r="E14" s="484">
        <v>27.539202</v>
      </c>
      <c r="F14" s="32"/>
      <c r="G14" s="105"/>
    </row>
    <row r="15" spans="1:7" ht="12.75" x14ac:dyDescent="0.2">
      <c r="A15" s="66" t="s">
        <v>96</v>
      </c>
      <c r="B15" s="32">
        <v>33.719000000000001</v>
      </c>
      <c r="C15" s="32">
        <v>33.902000000000001</v>
      </c>
      <c r="D15" s="32">
        <v>34.231000000000002</v>
      </c>
      <c r="E15" s="32">
        <v>37.168435000000002</v>
      </c>
      <c r="F15" s="32"/>
      <c r="G15" s="105"/>
    </row>
    <row r="16" spans="1:7" ht="12.75" x14ac:dyDescent="0.2">
      <c r="A16" s="66" t="s">
        <v>741</v>
      </c>
      <c r="B16" s="32">
        <v>19.065999999999999</v>
      </c>
      <c r="C16" s="32">
        <v>19.013999999999999</v>
      </c>
      <c r="D16" s="32">
        <v>19.013999999999999</v>
      </c>
      <c r="E16" s="32">
        <v>19.703244999999999</v>
      </c>
      <c r="F16" s="32"/>
      <c r="G16" s="105"/>
    </row>
    <row r="17" spans="1:7" ht="12.75" x14ac:dyDescent="0.2">
      <c r="A17" s="66" t="s">
        <v>738</v>
      </c>
      <c r="B17" s="32">
        <v>18.332000000000001</v>
      </c>
      <c r="C17" s="32">
        <v>18.332000000000001</v>
      </c>
      <c r="D17" s="32">
        <v>18.332000000000001</v>
      </c>
      <c r="E17" s="32">
        <v>18.946197999999999</v>
      </c>
      <c r="F17" s="32"/>
      <c r="G17" s="105"/>
    </row>
    <row r="18" spans="1:7" ht="12.75" x14ac:dyDescent="0.2">
      <c r="A18" s="66" t="s">
        <v>116</v>
      </c>
      <c r="B18" s="32">
        <v>16.324999999999999</v>
      </c>
      <c r="C18" s="32">
        <v>16.324999999999999</v>
      </c>
      <c r="D18" s="32">
        <v>16.324999999999999</v>
      </c>
      <c r="E18" s="32">
        <v>16.707649</v>
      </c>
      <c r="F18" s="32"/>
      <c r="G18" s="105"/>
    </row>
    <row r="19" spans="1:7" ht="12.75" x14ac:dyDescent="0.2">
      <c r="A19" s="66" t="s">
        <v>117</v>
      </c>
      <c r="B19" s="32">
        <v>13.696</v>
      </c>
      <c r="C19" s="32">
        <v>13.696999999999999</v>
      </c>
      <c r="D19" s="32">
        <v>13.696999999999999</v>
      </c>
      <c r="E19" s="32">
        <v>15.705506</v>
      </c>
      <c r="F19" s="32"/>
      <c r="G19" s="105"/>
    </row>
    <row r="20" spans="1:7" ht="12.75" x14ac:dyDescent="0.2">
      <c r="A20" s="66" t="s">
        <v>740</v>
      </c>
      <c r="B20" s="32">
        <v>7.7450000000000001</v>
      </c>
      <c r="C20" s="32">
        <v>8.7449999999999992</v>
      </c>
      <c r="D20" s="32">
        <v>8.7449999999999992</v>
      </c>
      <c r="E20" s="484">
        <v>10.647</v>
      </c>
      <c r="F20" s="32"/>
      <c r="G20" s="105"/>
    </row>
    <row r="21" spans="1:7" ht="12.75" x14ac:dyDescent="0.2">
      <c r="A21" s="66" t="s">
        <v>120</v>
      </c>
      <c r="B21" s="32">
        <v>4.8689999999999998</v>
      </c>
      <c r="C21" s="32">
        <v>4.8689999999999998</v>
      </c>
      <c r="D21" s="32">
        <v>4.8689999999999998</v>
      </c>
      <c r="E21" s="32">
        <v>5.7081619999999997</v>
      </c>
      <c r="F21" s="32"/>
      <c r="G21" s="105"/>
    </row>
    <row r="22" spans="1:7" ht="12.75" x14ac:dyDescent="0.2">
      <c r="A22" s="66" t="s">
        <v>121</v>
      </c>
      <c r="B22" s="32">
        <v>3.8969999999999998</v>
      </c>
      <c r="C22" s="32">
        <v>3.8969999999999998</v>
      </c>
      <c r="D22" s="32">
        <v>3.8969999999999998</v>
      </c>
      <c r="E22" s="32">
        <v>4.451911</v>
      </c>
      <c r="F22" s="32"/>
      <c r="G22" s="105"/>
    </row>
    <row r="23" spans="1:7" ht="12.75" x14ac:dyDescent="0.2">
      <c r="A23" s="66" t="s">
        <v>122</v>
      </c>
      <c r="B23" s="32">
        <v>0.83899999999999997</v>
      </c>
      <c r="C23" s="32">
        <v>0.83899999999999997</v>
      </c>
      <c r="D23" s="32">
        <v>0.83899999999999997</v>
      </c>
      <c r="E23" s="32">
        <v>0.87817599999999996</v>
      </c>
      <c r="F23" s="32"/>
      <c r="G23" s="105"/>
    </row>
    <row r="24" spans="1:7" ht="12.75" x14ac:dyDescent="0.2">
      <c r="A24" s="66" t="s">
        <v>830</v>
      </c>
      <c r="B24" s="32"/>
      <c r="C24" s="32"/>
      <c r="D24" s="32">
        <v>1.5</v>
      </c>
      <c r="E24" s="32">
        <v>1.5</v>
      </c>
      <c r="F24" s="32"/>
      <c r="G24" s="105"/>
    </row>
    <row r="25" spans="1:7" ht="12.75" x14ac:dyDescent="0.2">
      <c r="A25" s="157" t="s">
        <v>762</v>
      </c>
      <c r="B25" s="32"/>
      <c r="C25" s="32"/>
      <c r="D25" s="32"/>
      <c r="E25" s="32"/>
      <c r="F25" s="32"/>
      <c r="G25" s="105"/>
    </row>
    <row r="26" spans="1:7" x14ac:dyDescent="0.2">
      <c r="A26" s="70"/>
      <c r="B26" s="115"/>
      <c r="C26" s="115"/>
      <c r="D26" s="138"/>
      <c r="E26" s="486"/>
      <c r="F26" s="138"/>
      <c r="G26" s="25"/>
    </row>
    <row r="27" spans="1:7" ht="12.75" x14ac:dyDescent="0.2">
      <c r="A27" s="485" t="s">
        <v>834</v>
      </c>
      <c r="B27" s="268">
        <v>281.26900000000001</v>
      </c>
      <c r="C27" s="268">
        <v>291.8</v>
      </c>
      <c r="D27" s="268">
        <v>293.89999999999998</v>
      </c>
      <c r="E27" s="488">
        <v>336</v>
      </c>
      <c r="F27" s="491">
        <v>0.22</v>
      </c>
      <c r="G27" s="109"/>
    </row>
    <row r="28" spans="1:7" x14ac:dyDescent="0.2">
      <c r="A28" s="82" t="s">
        <v>85</v>
      </c>
      <c r="B28" s="32"/>
      <c r="C28" s="32"/>
      <c r="D28" s="32"/>
      <c r="E28" s="32"/>
      <c r="F28" s="32"/>
      <c r="G28" s="25"/>
    </row>
    <row r="29" spans="1:7" ht="12.75" x14ac:dyDescent="0.2">
      <c r="A29" s="70" t="s">
        <v>97</v>
      </c>
      <c r="B29" s="32">
        <v>98.751000000000005</v>
      </c>
      <c r="C29" s="32">
        <v>102.751</v>
      </c>
      <c r="D29" s="32">
        <v>103.151</v>
      </c>
      <c r="E29" s="32">
        <v>106.151005</v>
      </c>
      <c r="F29" s="491">
        <v>7.0000000000000007E-2</v>
      </c>
      <c r="G29" s="105"/>
    </row>
    <row r="30" spans="1:7" ht="12.75" x14ac:dyDescent="0.2">
      <c r="A30" s="66" t="s">
        <v>88</v>
      </c>
      <c r="B30" s="32">
        <v>44.219000000000001</v>
      </c>
      <c r="C30" s="32">
        <v>44.219000000000001</v>
      </c>
      <c r="D30" s="32">
        <v>44.518999999999998</v>
      </c>
      <c r="E30" s="32">
        <v>45.518852000000003</v>
      </c>
      <c r="F30" s="32"/>
      <c r="G30" s="105"/>
    </row>
    <row r="31" spans="1:7" ht="12.75" x14ac:dyDescent="0.2">
      <c r="A31" s="70" t="s">
        <v>98</v>
      </c>
      <c r="B31" s="32">
        <v>25.66</v>
      </c>
      <c r="C31" s="32">
        <v>25.66</v>
      </c>
      <c r="D31" s="32">
        <v>25.76</v>
      </c>
      <c r="E31" s="32">
        <v>26.510290999999999</v>
      </c>
      <c r="F31" s="32"/>
      <c r="G31" s="105"/>
    </row>
    <row r="32" spans="1:7" ht="12.75" x14ac:dyDescent="0.2">
      <c r="A32" s="70" t="s">
        <v>100</v>
      </c>
      <c r="B32" s="32">
        <v>24.547999999999998</v>
      </c>
      <c r="C32" s="32">
        <v>24.547999999999998</v>
      </c>
      <c r="D32" s="32">
        <v>25.047999999999998</v>
      </c>
      <c r="E32" s="32">
        <v>26.698083</v>
      </c>
      <c r="F32" s="32"/>
      <c r="G32" s="105"/>
    </row>
    <row r="33" spans="1:7" ht="12.75" x14ac:dyDescent="0.2">
      <c r="A33" s="70" t="s">
        <v>150</v>
      </c>
      <c r="B33" s="32">
        <v>14.255000000000001</v>
      </c>
      <c r="C33" s="32">
        <v>14.255000000000001</v>
      </c>
      <c r="D33" s="32">
        <v>14.355</v>
      </c>
      <c r="E33" s="32">
        <v>14.805</v>
      </c>
      <c r="F33" s="32"/>
      <c r="G33" s="105"/>
    </row>
    <row r="34" spans="1:7" ht="12.75" x14ac:dyDescent="0.2">
      <c r="A34" s="70" t="s">
        <v>103</v>
      </c>
      <c r="B34" s="32">
        <v>12.975</v>
      </c>
      <c r="C34" s="32">
        <v>12.975</v>
      </c>
      <c r="D34" s="32">
        <v>12.975</v>
      </c>
      <c r="E34" s="32">
        <v>13.375</v>
      </c>
      <c r="F34" s="32"/>
      <c r="G34" s="105"/>
    </row>
    <row r="35" spans="1:7" ht="12.75" x14ac:dyDescent="0.2">
      <c r="A35" s="70" t="s">
        <v>101</v>
      </c>
      <c r="B35" s="32">
        <v>12.51</v>
      </c>
      <c r="C35" s="32">
        <v>12.51</v>
      </c>
      <c r="D35" s="32">
        <v>12.7</v>
      </c>
      <c r="E35" s="32">
        <v>13.31</v>
      </c>
      <c r="F35" s="32"/>
      <c r="G35" s="105"/>
    </row>
    <row r="36" spans="1:7" ht="12.75" x14ac:dyDescent="0.2">
      <c r="A36" s="70" t="s">
        <v>102</v>
      </c>
      <c r="B36" s="32">
        <v>10.19</v>
      </c>
      <c r="C36" s="32">
        <v>10.39</v>
      </c>
      <c r="D36" s="32">
        <v>10.39</v>
      </c>
      <c r="E36" s="32">
        <v>10.74</v>
      </c>
      <c r="F36" s="32"/>
      <c r="G36" s="105"/>
    </row>
    <row r="37" spans="1:7" ht="12.75" x14ac:dyDescent="0.2">
      <c r="A37" s="70" t="s">
        <v>104</v>
      </c>
      <c r="B37" s="32">
        <v>10.130000000000001</v>
      </c>
      <c r="C37" s="32">
        <v>10.33</v>
      </c>
      <c r="D37" s="32">
        <v>10.33</v>
      </c>
      <c r="E37" s="32">
        <v>10.73</v>
      </c>
      <c r="F37" s="32"/>
      <c r="G37" s="105"/>
    </row>
    <row r="38" spans="1:7" ht="12.75" x14ac:dyDescent="0.2">
      <c r="A38" s="70" t="s">
        <v>99</v>
      </c>
      <c r="B38" s="32">
        <v>10.167</v>
      </c>
      <c r="C38" s="32">
        <v>10.205</v>
      </c>
      <c r="D38" s="32">
        <v>10.404999999999999</v>
      </c>
      <c r="E38" s="32">
        <v>11.013885999999999</v>
      </c>
      <c r="F38" s="32"/>
      <c r="G38" s="105"/>
    </row>
    <row r="39" spans="1:7" ht="12.75" x14ac:dyDescent="0.2">
      <c r="A39" s="66" t="s">
        <v>91</v>
      </c>
      <c r="B39" s="32">
        <v>9.43</v>
      </c>
      <c r="C39" s="32">
        <v>9.43</v>
      </c>
      <c r="D39" s="32">
        <v>9.5299999999999994</v>
      </c>
      <c r="E39" s="32">
        <v>9.93</v>
      </c>
      <c r="F39" s="32"/>
      <c r="G39" s="105"/>
    </row>
    <row r="40" spans="1:7" ht="12.75" x14ac:dyDescent="0.2">
      <c r="A40" s="66" t="s">
        <v>115</v>
      </c>
      <c r="B40" s="32">
        <v>4.4640000000000004</v>
      </c>
      <c r="C40" s="32">
        <v>4.4640000000000004</v>
      </c>
      <c r="D40" s="32">
        <v>4.5640000000000001</v>
      </c>
      <c r="E40" s="32">
        <v>5.9842740000000001</v>
      </c>
      <c r="F40" s="32"/>
      <c r="G40" s="105"/>
    </row>
    <row r="41" spans="1:7" ht="12.75" x14ac:dyDescent="0.2">
      <c r="A41" s="66" t="s">
        <v>742</v>
      </c>
      <c r="B41" s="32">
        <v>3.97</v>
      </c>
      <c r="C41" s="32">
        <v>3.97</v>
      </c>
      <c r="D41" s="32">
        <v>3.97</v>
      </c>
      <c r="E41" s="32">
        <v>4.07</v>
      </c>
      <c r="F41" s="32"/>
      <c r="G41" s="105"/>
    </row>
    <row r="42" spans="1:7" ht="12.75" x14ac:dyDescent="0.2">
      <c r="A42" s="184" t="s">
        <v>833</v>
      </c>
      <c r="B42" s="32"/>
      <c r="C42" s="32">
        <v>6.1</v>
      </c>
      <c r="D42" s="32">
        <v>6.18</v>
      </c>
      <c r="E42" s="32">
        <f>0.855+5.386109</f>
        <v>6.2411089999999998</v>
      </c>
      <c r="F42" s="32"/>
      <c r="G42" s="105"/>
    </row>
    <row r="43" spans="1:7" ht="12.75" x14ac:dyDescent="0.2">
      <c r="A43" s="267" t="s">
        <v>743</v>
      </c>
      <c r="B43" s="32"/>
      <c r="C43" s="32"/>
      <c r="D43" s="32"/>
      <c r="E43" s="32">
        <v>30.872865000000001</v>
      </c>
      <c r="F43" s="32"/>
      <c r="G43" s="105"/>
    </row>
    <row r="44" spans="1:7" x14ac:dyDescent="0.2">
      <c r="A44" s="70"/>
      <c r="B44" s="115"/>
      <c r="C44" s="115"/>
      <c r="D44" s="138"/>
      <c r="E44" s="138"/>
      <c r="F44" s="138"/>
      <c r="G44" s="25"/>
    </row>
    <row r="45" spans="1:7" ht="22.5" x14ac:dyDescent="0.2">
      <c r="A45" s="485" t="s">
        <v>835</v>
      </c>
      <c r="B45" s="32">
        <v>250.691</v>
      </c>
      <c r="C45" s="32">
        <v>248.4</v>
      </c>
      <c r="D45" s="32">
        <v>253.6</v>
      </c>
      <c r="E45" s="487">
        <v>264.39999999999998</v>
      </c>
      <c r="F45" s="192">
        <v>0.17</v>
      </c>
      <c r="G45" s="108"/>
    </row>
    <row r="46" spans="1:7" x14ac:dyDescent="0.2">
      <c r="A46" s="82" t="s">
        <v>85</v>
      </c>
      <c r="B46" s="32"/>
      <c r="C46" s="32"/>
      <c r="D46" s="25"/>
      <c r="E46" s="25"/>
      <c r="F46" s="25"/>
      <c r="G46" s="25"/>
    </row>
    <row r="47" spans="1:7" ht="12.75" x14ac:dyDescent="0.2">
      <c r="A47" s="70" t="s">
        <v>87</v>
      </c>
      <c r="B47" s="32">
        <v>99.594999999999999</v>
      </c>
      <c r="C47" s="32">
        <v>101.59399999999999</v>
      </c>
      <c r="D47" s="32">
        <v>102.09399999999999</v>
      </c>
      <c r="E47" s="32">
        <v>106.365689</v>
      </c>
      <c r="F47" s="491">
        <v>7.0000000000000007E-2</v>
      </c>
      <c r="G47" s="105"/>
    </row>
    <row r="48" spans="1:7" ht="12.75" x14ac:dyDescent="0.2">
      <c r="A48" s="66" t="s">
        <v>581</v>
      </c>
      <c r="B48" s="32">
        <v>50.993000000000002</v>
      </c>
      <c r="C48" s="32">
        <v>51.685000000000002</v>
      </c>
      <c r="D48" s="32">
        <v>52.884999999999998</v>
      </c>
      <c r="E48" s="32">
        <v>57.292988999999999</v>
      </c>
      <c r="F48" s="32"/>
      <c r="G48" s="105"/>
    </row>
    <row r="49" spans="1:7" ht="12.75" x14ac:dyDescent="0.2">
      <c r="A49" s="66" t="s">
        <v>89</v>
      </c>
      <c r="B49" s="32">
        <v>26.552</v>
      </c>
      <c r="C49" s="32">
        <v>27.052</v>
      </c>
      <c r="D49" s="32">
        <v>27.052</v>
      </c>
      <c r="E49" s="32">
        <v>28.152073999999999</v>
      </c>
      <c r="F49" s="32"/>
      <c r="G49" s="105"/>
    </row>
    <row r="50" spans="1:7" ht="12.75" x14ac:dyDescent="0.2">
      <c r="A50" s="66" t="s">
        <v>90</v>
      </c>
      <c r="B50" s="32">
        <v>14.098000000000001</v>
      </c>
      <c r="C50" s="32">
        <v>14.108000000000001</v>
      </c>
      <c r="D50" s="32">
        <v>14.198</v>
      </c>
      <c r="E50" s="32">
        <v>14.792628000000001</v>
      </c>
      <c r="F50" s="32"/>
      <c r="G50" s="105"/>
    </row>
    <row r="51" spans="1:7" ht="12.75" x14ac:dyDescent="0.2">
      <c r="A51" s="66" t="s">
        <v>763</v>
      </c>
      <c r="B51" s="32">
        <v>12.321999999999999</v>
      </c>
      <c r="C51" s="32">
        <v>12.279</v>
      </c>
      <c r="D51" s="32">
        <v>13.51</v>
      </c>
      <c r="E51" s="32">
        <v>14.153995</v>
      </c>
      <c r="F51" s="32"/>
      <c r="G51" s="105"/>
    </row>
    <row r="52" spans="1:7" ht="12.75" x14ac:dyDescent="0.2">
      <c r="A52" s="66" t="s">
        <v>736</v>
      </c>
      <c r="B52" s="32">
        <v>11.677</v>
      </c>
      <c r="C52" s="32">
        <v>11.678000000000001</v>
      </c>
      <c r="D52" s="32">
        <v>11.928000000000001</v>
      </c>
      <c r="E52" s="32">
        <v>12.327636999999999</v>
      </c>
      <c r="F52" s="32"/>
      <c r="G52" s="105"/>
    </row>
    <row r="53" spans="1:7" ht="12.75" x14ac:dyDescent="0.2">
      <c r="A53" s="66" t="s">
        <v>737</v>
      </c>
      <c r="B53" s="32">
        <v>8.4870000000000001</v>
      </c>
      <c r="C53" s="32">
        <v>8.4619999999999997</v>
      </c>
      <c r="D53" s="32">
        <v>9.1620000000000008</v>
      </c>
      <c r="E53" s="32">
        <v>9.6263260000000006</v>
      </c>
      <c r="F53" s="32"/>
      <c r="G53" s="105"/>
    </row>
    <row r="54" spans="1:7" ht="12.75" x14ac:dyDescent="0.2">
      <c r="A54" s="70" t="s">
        <v>118</v>
      </c>
      <c r="B54" s="32">
        <v>6.1630000000000003</v>
      </c>
      <c r="C54" s="32">
        <v>6.1630000000000003</v>
      </c>
      <c r="D54" s="32">
        <v>7.4119999999999999</v>
      </c>
      <c r="E54" s="32">
        <v>7.7311269999999999</v>
      </c>
      <c r="F54" s="32"/>
      <c r="G54" s="105"/>
    </row>
    <row r="55" spans="1:7" ht="12.75" x14ac:dyDescent="0.2">
      <c r="A55" s="184" t="s">
        <v>119</v>
      </c>
      <c r="B55" s="32">
        <v>6.1</v>
      </c>
      <c r="C55" s="32"/>
      <c r="D55" s="32"/>
      <c r="E55" s="32"/>
      <c r="F55" s="32"/>
      <c r="G55" s="108"/>
    </row>
    <row r="56" spans="1:7" ht="12.75" x14ac:dyDescent="0.2">
      <c r="A56" s="70" t="s">
        <v>755</v>
      </c>
      <c r="B56" s="32">
        <v>5.5970000000000004</v>
      </c>
      <c r="C56" s="32">
        <v>6.2590000000000003</v>
      </c>
      <c r="D56" s="32">
        <v>6.2590000000000003</v>
      </c>
      <c r="E56" s="32">
        <v>4.4756299999999998</v>
      </c>
      <c r="F56" s="32"/>
      <c r="G56"/>
    </row>
    <row r="57" spans="1:7" ht="12.75" x14ac:dyDescent="0.2">
      <c r="A57" s="70" t="s">
        <v>125</v>
      </c>
      <c r="B57" s="32">
        <v>3.9350000000000001</v>
      </c>
      <c r="C57" s="32">
        <v>3.9350000000000001</v>
      </c>
      <c r="D57" s="32">
        <v>3.9350000000000001</v>
      </c>
      <c r="E57" s="32">
        <v>4.0999340000000002</v>
      </c>
      <c r="F57" s="32"/>
      <c r="G57" s="105"/>
    </row>
    <row r="58" spans="1:7" ht="12.75" x14ac:dyDescent="0.2">
      <c r="A58" s="70" t="s">
        <v>734</v>
      </c>
      <c r="B58" s="32">
        <v>3.3370000000000002</v>
      </c>
      <c r="C58" s="32">
        <v>3.3370000000000002</v>
      </c>
      <c r="D58" s="32">
        <v>3.3370000000000002</v>
      </c>
      <c r="E58" s="32">
        <v>3.4370470000000002</v>
      </c>
      <c r="F58" s="32"/>
      <c r="G58" s="105"/>
    </row>
    <row r="59" spans="1:7" ht="12.75" x14ac:dyDescent="0.2">
      <c r="A59" s="70" t="s">
        <v>126</v>
      </c>
      <c r="B59" s="32">
        <v>1.835</v>
      </c>
      <c r="C59" s="32">
        <v>1.835</v>
      </c>
      <c r="D59" s="32">
        <v>1.835</v>
      </c>
      <c r="E59" s="32">
        <v>1.985206</v>
      </c>
      <c r="F59" s="32"/>
      <c r="G59" s="105"/>
    </row>
    <row r="60" spans="1:7" ht="12.75" x14ac:dyDescent="0.2">
      <c r="A60" s="66" t="s">
        <v>756</v>
      </c>
      <c r="B60" s="32"/>
      <c r="C60" s="32"/>
      <c r="D60" s="32"/>
      <c r="E60" s="32"/>
      <c r="F60" s="32"/>
      <c r="G60" s="105"/>
    </row>
    <row r="61" spans="1:7" x14ac:dyDescent="0.2">
      <c r="A61" s="66"/>
      <c r="B61" s="115"/>
      <c r="C61" s="115"/>
      <c r="D61" s="138"/>
      <c r="E61" s="138"/>
      <c r="F61" s="138"/>
      <c r="G61" s="25"/>
    </row>
    <row r="62" spans="1:7" ht="12.75" x14ac:dyDescent="0.2">
      <c r="A62" s="69" t="s">
        <v>105</v>
      </c>
      <c r="B62" s="32">
        <v>252.47900000000001</v>
      </c>
      <c r="C62" s="32">
        <v>267.8</v>
      </c>
      <c r="D62" s="32">
        <v>294</v>
      </c>
      <c r="E62" s="489">
        <v>298.3</v>
      </c>
      <c r="F62" s="192">
        <v>0.2</v>
      </c>
      <c r="G62" s="110"/>
    </row>
    <row r="63" spans="1:7" x14ac:dyDescent="0.2">
      <c r="A63" s="82" t="s">
        <v>85</v>
      </c>
      <c r="B63" s="32"/>
      <c r="C63" s="32"/>
      <c r="D63" s="25"/>
      <c r="E63" s="25"/>
      <c r="F63" s="25"/>
      <c r="G63" s="25"/>
    </row>
    <row r="64" spans="1:7" ht="12.75" x14ac:dyDescent="0.2">
      <c r="A64" s="83" t="s">
        <v>733</v>
      </c>
      <c r="B64" s="32">
        <v>210.11199999999999</v>
      </c>
      <c r="C64" s="32">
        <v>216.87799999999999</v>
      </c>
      <c r="D64" s="32">
        <v>224.03299999999999</v>
      </c>
      <c r="E64" s="32">
        <v>232.77334999999999</v>
      </c>
      <c r="F64" s="491">
        <v>0.15</v>
      </c>
      <c r="G64" s="105"/>
    </row>
    <row r="65" spans="1:7" ht="12.75" x14ac:dyDescent="0.2">
      <c r="A65" s="71" t="s">
        <v>732</v>
      </c>
      <c r="B65" s="32">
        <v>24.718</v>
      </c>
      <c r="C65" s="32">
        <v>24.718</v>
      </c>
      <c r="D65" s="32">
        <v>27.4</v>
      </c>
      <c r="E65" s="32">
        <v>28.451744000000001</v>
      </c>
      <c r="F65" s="32"/>
      <c r="G65" s="106"/>
    </row>
    <row r="66" spans="1:7" ht="12.75" x14ac:dyDescent="0.2">
      <c r="A66" s="71" t="s">
        <v>124</v>
      </c>
      <c r="B66" s="32">
        <v>7.9950000000000001</v>
      </c>
      <c r="C66" s="32">
        <v>15.795</v>
      </c>
      <c r="D66" s="32">
        <v>26.81</v>
      </c>
      <c r="E66" s="32">
        <v>27.775196999999999</v>
      </c>
      <c r="F66" s="32"/>
      <c r="G66" s="105"/>
    </row>
    <row r="67" spans="1:7" ht="12.75" x14ac:dyDescent="0.2">
      <c r="A67" s="71" t="s">
        <v>123</v>
      </c>
      <c r="B67" s="32">
        <v>9.6539999999999999</v>
      </c>
      <c r="C67" s="32">
        <v>10.441000000000001</v>
      </c>
      <c r="D67" s="32">
        <v>15.776999999999999</v>
      </c>
      <c r="E67" s="32">
        <v>9.3316800000000004</v>
      </c>
      <c r="F67" s="32"/>
      <c r="G67" s="105"/>
    </row>
    <row r="68" spans="1:7" ht="12.75" x14ac:dyDescent="0.2">
      <c r="A68" s="71" t="s">
        <v>757</v>
      </c>
      <c r="B68" s="32"/>
      <c r="C68" s="32"/>
      <c r="D68" s="32"/>
      <c r="E68" s="32"/>
      <c r="F68" s="32"/>
      <c r="G68" s="105"/>
    </row>
    <row r="69" spans="1:7" ht="12.75" x14ac:dyDescent="0.2">
      <c r="A69" s="71" t="s">
        <v>758</v>
      </c>
      <c r="B69" s="32"/>
      <c r="C69" s="32"/>
      <c r="D69" s="32"/>
      <c r="E69" s="32"/>
      <c r="F69" s="32"/>
      <c r="G69" s="105"/>
    </row>
    <row r="70" spans="1:7" x14ac:dyDescent="0.2">
      <c r="B70" s="115"/>
      <c r="C70" s="115"/>
      <c r="D70" s="158"/>
      <c r="E70" s="158"/>
      <c r="F70" s="158"/>
      <c r="G70" s="104"/>
    </row>
    <row r="71" spans="1:7" x14ac:dyDescent="0.2">
      <c r="A71" s="69" t="s">
        <v>129</v>
      </c>
      <c r="B71" s="32"/>
      <c r="C71" s="32"/>
      <c r="D71" s="104"/>
      <c r="E71" s="104"/>
      <c r="F71" s="104"/>
      <c r="G71" s="104"/>
    </row>
    <row r="72" spans="1:7" ht="12.75" x14ac:dyDescent="0.2">
      <c r="A72" s="71" t="s">
        <v>759</v>
      </c>
      <c r="B72" s="32">
        <v>12.215999999999999</v>
      </c>
      <c r="C72" s="32">
        <v>12.215999999999999</v>
      </c>
      <c r="D72" s="32">
        <v>12.215999999999999</v>
      </c>
      <c r="E72" s="489">
        <v>12.215741</v>
      </c>
      <c r="F72" s="192">
        <v>0.01</v>
      </c>
      <c r="G72"/>
    </row>
    <row r="73" spans="1:7" x14ac:dyDescent="0.2">
      <c r="A73" s="70"/>
      <c r="B73" s="115"/>
      <c r="C73" s="115"/>
      <c r="D73" s="158"/>
      <c r="E73" s="158"/>
      <c r="F73" s="158"/>
      <c r="G73" s="104"/>
    </row>
    <row r="74" spans="1:7" ht="12.75" x14ac:dyDescent="0.2">
      <c r="A74" s="69" t="s">
        <v>7</v>
      </c>
      <c r="B74" s="135">
        <v>1354.3130000000001</v>
      </c>
      <c r="C74" s="135">
        <v>1393.6</v>
      </c>
      <c r="D74" s="135">
        <v>1430.6</v>
      </c>
      <c r="E74" s="490">
        <v>1520.5</v>
      </c>
      <c r="F74" s="192">
        <v>1</v>
      </c>
      <c r="G74" s="127"/>
    </row>
    <row r="75" spans="1:7" ht="12.75" x14ac:dyDescent="0.2">
      <c r="A75" s="67"/>
      <c r="G75" s="64"/>
    </row>
    <row r="76" spans="1:7" ht="21.6" customHeight="1" x14ac:dyDescent="0.2">
      <c r="A76" s="562" t="s">
        <v>130</v>
      </c>
      <c r="B76" s="562"/>
      <c r="C76" s="562"/>
      <c r="D76" s="562"/>
      <c r="E76" s="562"/>
      <c r="F76" s="562"/>
    </row>
    <row r="78" spans="1:7" ht="23.85" customHeight="1" x14ac:dyDescent="0.2">
      <c r="A78" s="562" t="s">
        <v>128</v>
      </c>
      <c r="B78" s="562"/>
      <c r="C78" s="562"/>
      <c r="D78" s="562"/>
      <c r="E78" s="562"/>
      <c r="F78" s="562"/>
    </row>
    <row r="79" spans="1:7" ht="22.5" x14ac:dyDescent="0.2">
      <c r="A79" s="113" t="s">
        <v>138</v>
      </c>
    </row>
    <row r="80" spans="1:7" x14ac:dyDescent="0.2">
      <c r="A80" s="266"/>
    </row>
    <row r="81" spans="1:9" ht="12.95" customHeight="1" x14ac:dyDescent="0.2">
      <c r="A81" s="562" t="s">
        <v>744</v>
      </c>
      <c r="B81" s="562"/>
      <c r="C81" s="562"/>
      <c r="D81" s="562"/>
      <c r="E81" s="562"/>
      <c r="F81" s="562"/>
    </row>
    <row r="82" spans="1:9" ht="13.15" customHeight="1" x14ac:dyDescent="0.2">
      <c r="A82" s="562" t="s">
        <v>745</v>
      </c>
      <c r="B82" s="562"/>
      <c r="C82" s="562"/>
      <c r="D82" s="562"/>
      <c r="E82" s="562"/>
      <c r="F82" s="562"/>
    </row>
    <row r="83" spans="1:9" ht="41.45" customHeight="1" x14ac:dyDescent="0.2">
      <c r="A83" s="562" t="s">
        <v>747</v>
      </c>
      <c r="B83" s="562"/>
      <c r="C83" s="562"/>
      <c r="D83" s="562"/>
      <c r="E83" s="562"/>
      <c r="F83" s="562"/>
    </row>
    <row r="84" spans="1:9" ht="70.7" customHeight="1" x14ac:dyDescent="0.25">
      <c r="A84" s="562" t="s">
        <v>746</v>
      </c>
      <c r="B84" s="562"/>
      <c r="C84" s="562"/>
      <c r="D84" s="562"/>
      <c r="E84" s="562"/>
      <c r="F84" s="562"/>
      <c r="H84" s="160"/>
      <c r="I84" s="155"/>
    </row>
    <row r="85" spans="1:9" ht="37.9" customHeight="1" x14ac:dyDescent="0.2">
      <c r="A85" s="562" t="s">
        <v>748</v>
      </c>
      <c r="B85" s="562"/>
      <c r="C85" s="562"/>
      <c r="D85" s="562"/>
      <c r="E85" s="562"/>
      <c r="F85" s="562"/>
    </row>
    <row r="86" spans="1:9" ht="37.9" customHeight="1" x14ac:dyDescent="0.25">
      <c r="A86" s="562" t="s">
        <v>749</v>
      </c>
      <c r="B86" s="562"/>
      <c r="C86" s="562"/>
      <c r="D86" s="562"/>
      <c r="E86" s="562"/>
      <c r="F86" s="562"/>
      <c r="H86" s="160"/>
      <c r="I86" s="156"/>
    </row>
    <row r="87" spans="1:9" ht="12.75" x14ac:dyDescent="0.2">
      <c r="A87" s="563" t="s">
        <v>750</v>
      </c>
      <c r="B87" s="563"/>
      <c r="C87" s="563"/>
      <c r="D87" s="563"/>
      <c r="E87" s="563"/>
      <c r="F87" s="563"/>
      <c r="H87" s="161"/>
      <c r="I87" s="156"/>
    </row>
    <row r="88" spans="1:9" ht="26.1" customHeight="1" x14ac:dyDescent="0.2">
      <c r="A88" s="562" t="s">
        <v>751</v>
      </c>
      <c r="B88" s="562"/>
      <c r="C88" s="562"/>
      <c r="D88" s="562"/>
      <c r="E88" s="562"/>
      <c r="F88" s="562"/>
      <c r="G88" s="105"/>
    </row>
    <row r="89" spans="1:9" ht="25.9" customHeight="1" x14ac:dyDescent="0.25">
      <c r="A89" s="562" t="s">
        <v>752</v>
      </c>
      <c r="B89" s="562"/>
      <c r="C89" s="562"/>
      <c r="D89" s="562"/>
      <c r="E89" s="562"/>
      <c r="F89" s="562"/>
      <c r="H89" s="160"/>
      <c r="I89" s="156"/>
    </row>
    <row r="90" spans="1:9" ht="24.4" customHeight="1" x14ac:dyDescent="0.2">
      <c r="A90" s="562" t="s">
        <v>753</v>
      </c>
      <c r="B90" s="562"/>
      <c r="C90" s="562"/>
      <c r="D90" s="562"/>
      <c r="E90" s="562"/>
      <c r="F90" s="562"/>
      <c r="H90" s="161"/>
      <c r="I90" s="156"/>
    </row>
    <row r="91" spans="1:9" ht="23.1" customHeight="1" x14ac:dyDescent="0.2">
      <c r="A91" s="562" t="s">
        <v>754</v>
      </c>
      <c r="B91" s="562"/>
      <c r="C91" s="562"/>
      <c r="D91" s="562"/>
      <c r="E91" s="562"/>
      <c r="F91" s="562"/>
    </row>
    <row r="93" spans="1:9" x14ac:dyDescent="0.2">
      <c r="A93" s="3" t="s">
        <v>766</v>
      </c>
    </row>
    <row r="95" spans="1:9" x14ac:dyDescent="0.2">
      <c r="A95" s="164"/>
    </row>
    <row r="96" spans="1:9" ht="12.75" x14ac:dyDescent="0.2">
      <c r="A96" s="114"/>
    </row>
    <row r="97" spans="1:9" x14ac:dyDescent="0.2">
      <c r="A97" s="164"/>
    </row>
    <row r="98" spans="1:9" ht="38.85" customHeight="1" x14ac:dyDescent="0.2">
      <c r="A98" s="562"/>
      <c r="B98" s="562"/>
      <c r="C98" s="562"/>
      <c r="D98" s="562"/>
      <c r="E98" s="562"/>
      <c r="F98" s="562"/>
    </row>
    <row r="99" spans="1:9" ht="12.75" x14ac:dyDescent="0.2">
      <c r="B99" s="111"/>
      <c r="C99" s="111"/>
      <c r="D99" s="111"/>
      <c r="E99" s="111"/>
      <c r="F99" s="111"/>
      <c r="G99" s="111"/>
      <c r="H99" s="159"/>
    </row>
    <row r="100" spans="1:9" ht="12.75" x14ac:dyDescent="0.2">
      <c r="H100" s="161"/>
      <c r="I100" s="156"/>
    </row>
    <row r="101" spans="1:9" ht="15" x14ac:dyDescent="0.25">
      <c r="H101" s="160"/>
      <c r="I101" s="156"/>
    </row>
    <row r="102" spans="1:9" ht="12.75" x14ac:dyDescent="0.2">
      <c r="H102" s="161"/>
      <c r="I102" s="156"/>
    </row>
    <row r="103" spans="1:9" ht="12.75" x14ac:dyDescent="0.2">
      <c r="H103" s="161"/>
      <c r="I103" s="156"/>
    </row>
    <row r="104" spans="1:9" ht="15" x14ac:dyDescent="0.25">
      <c r="H104" s="160"/>
      <c r="I104" s="156"/>
    </row>
    <row r="105" spans="1:9" ht="12.75" x14ac:dyDescent="0.2">
      <c r="H105" s="161"/>
      <c r="I105" s="156"/>
    </row>
    <row r="106" spans="1:9" ht="12.75" x14ac:dyDescent="0.2">
      <c r="H106" s="161"/>
      <c r="I106" s="156"/>
    </row>
    <row r="107" spans="1:9" ht="12.75" x14ac:dyDescent="0.2">
      <c r="H107" s="161"/>
      <c r="I107" s="156"/>
    </row>
    <row r="108" spans="1:9" ht="15" x14ac:dyDescent="0.25">
      <c r="H108" s="160"/>
      <c r="I108" s="156"/>
    </row>
    <row r="109" spans="1:9" ht="12.75" x14ac:dyDescent="0.2">
      <c r="H109" s="161"/>
      <c r="I109" s="156"/>
    </row>
    <row r="110" spans="1:9" ht="12.75" x14ac:dyDescent="0.2">
      <c r="H110" s="161"/>
      <c r="I110" s="156"/>
    </row>
    <row r="111" spans="1:9" ht="12.75" x14ac:dyDescent="0.2">
      <c r="H111" s="161"/>
      <c r="I111" s="156"/>
    </row>
    <row r="112" spans="1:9" ht="15" x14ac:dyDescent="0.25">
      <c r="H112" s="160"/>
      <c r="I112" s="156"/>
    </row>
    <row r="113" spans="8:9" ht="12.75" x14ac:dyDescent="0.2">
      <c r="H113" s="161"/>
      <c r="I113" s="156"/>
    </row>
    <row r="114" spans="8:9" ht="15" x14ac:dyDescent="0.25">
      <c r="H114" s="160"/>
      <c r="I114" s="156"/>
    </row>
    <row r="115" spans="8:9" ht="15" x14ac:dyDescent="0.25">
      <c r="H115" s="160"/>
      <c r="I115" s="156"/>
    </row>
    <row r="116" spans="8:9" ht="12.75" x14ac:dyDescent="0.2">
      <c r="H116" s="161"/>
      <c r="I116" s="156"/>
    </row>
    <row r="117" spans="8:9" ht="15" x14ac:dyDescent="0.25">
      <c r="H117" s="160"/>
      <c r="I117" s="156"/>
    </row>
    <row r="118" spans="8:9" ht="15" x14ac:dyDescent="0.25">
      <c r="H118" s="160"/>
      <c r="I118" s="156"/>
    </row>
    <row r="119" spans="8:9" ht="15" x14ac:dyDescent="0.25">
      <c r="H119" s="160"/>
      <c r="I119" s="156"/>
    </row>
    <row r="120" spans="8:9" ht="12.75" x14ac:dyDescent="0.2">
      <c r="H120" s="161"/>
      <c r="I120" s="156"/>
    </row>
    <row r="121" spans="8:9" ht="12.75" x14ac:dyDescent="0.2">
      <c r="H121" s="161"/>
      <c r="I121" s="156"/>
    </row>
    <row r="122" spans="8:9" ht="12.75" x14ac:dyDescent="0.2">
      <c r="H122" s="161"/>
      <c r="I122" s="156"/>
    </row>
    <row r="123" spans="8:9" ht="12.75" x14ac:dyDescent="0.2">
      <c r="H123" s="161"/>
      <c r="I123" s="156"/>
    </row>
    <row r="124" spans="8:9" ht="12.75" x14ac:dyDescent="0.2">
      <c r="H124" s="161"/>
      <c r="I124" s="156"/>
    </row>
    <row r="125" spans="8:9" ht="12.75" x14ac:dyDescent="0.2">
      <c r="H125" s="161"/>
      <c r="I125" s="156"/>
    </row>
    <row r="126" spans="8:9" ht="12.75" x14ac:dyDescent="0.2">
      <c r="H126" s="161"/>
      <c r="I126" s="156"/>
    </row>
    <row r="127" spans="8:9" ht="15" x14ac:dyDescent="0.25">
      <c r="H127" s="160"/>
      <c r="I127" s="156"/>
    </row>
    <row r="128" spans="8:9" ht="12.75" x14ac:dyDescent="0.2">
      <c r="H128" s="161"/>
      <c r="I128" s="156"/>
    </row>
    <row r="129" spans="8:9" ht="15" x14ac:dyDescent="0.25">
      <c r="H129" s="161"/>
      <c r="I129" s="155"/>
    </row>
    <row r="130" spans="8:9" ht="15" x14ac:dyDescent="0.25">
      <c r="H130" s="161"/>
      <c r="I130" s="155"/>
    </row>
    <row r="131" spans="8:9" ht="15" x14ac:dyDescent="0.25">
      <c r="H131" s="161"/>
      <c r="I131" s="155"/>
    </row>
    <row r="132" spans="8:9" ht="15" x14ac:dyDescent="0.25">
      <c r="H132" s="161"/>
      <c r="I132" s="155"/>
    </row>
    <row r="133" spans="8:9" ht="15" x14ac:dyDescent="0.25">
      <c r="H133" s="161"/>
      <c r="I133" s="155"/>
    </row>
    <row r="134" spans="8:9" ht="15" x14ac:dyDescent="0.25">
      <c r="H134" s="161"/>
      <c r="I134" s="155"/>
    </row>
    <row r="135" spans="8:9" ht="15" x14ac:dyDescent="0.25">
      <c r="H135" s="161"/>
      <c r="I135" s="155"/>
    </row>
    <row r="136" spans="8:9" ht="15" x14ac:dyDescent="0.25">
      <c r="H136" s="161"/>
      <c r="I136" s="155"/>
    </row>
    <row r="137" spans="8:9" ht="15" x14ac:dyDescent="0.25">
      <c r="H137" s="161"/>
      <c r="I137" s="155"/>
    </row>
    <row r="138" spans="8:9" ht="15" x14ac:dyDescent="0.25">
      <c r="H138" s="161"/>
      <c r="I138" s="155"/>
    </row>
    <row r="139" spans="8:9" ht="15" x14ac:dyDescent="0.25">
      <c r="H139" s="161"/>
      <c r="I139" s="155"/>
    </row>
    <row r="140" spans="8:9" ht="15" x14ac:dyDescent="0.25">
      <c r="H140" s="160"/>
      <c r="I140" s="155"/>
    </row>
    <row r="141" spans="8:9" ht="15" x14ac:dyDescent="0.25">
      <c r="H141" s="160"/>
      <c r="I141" s="155"/>
    </row>
    <row r="142" spans="8:9" ht="15" x14ac:dyDescent="0.25">
      <c r="H142" s="160"/>
      <c r="I142" s="155"/>
    </row>
    <row r="143" spans="8:9" ht="15" x14ac:dyDescent="0.25">
      <c r="H143" s="160"/>
      <c r="I143" s="155"/>
    </row>
    <row r="144" spans="8:9" ht="15" x14ac:dyDescent="0.25">
      <c r="H144" s="161"/>
      <c r="I144" s="155"/>
    </row>
    <row r="145" spans="2:8" x14ac:dyDescent="0.2">
      <c r="H145" s="162"/>
    </row>
    <row r="157" spans="2:8" x14ac:dyDescent="0.2">
      <c r="B157" s="32"/>
      <c r="C157" s="32"/>
    </row>
    <row r="158" spans="2:8" x14ac:dyDescent="0.2">
      <c r="B158" s="32"/>
      <c r="C158" s="32"/>
    </row>
    <row r="159" spans="2:8" x14ac:dyDescent="0.2">
      <c r="B159" s="32"/>
      <c r="C159" s="32"/>
    </row>
    <row r="160" spans="2:8" x14ac:dyDescent="0.2">
      <c r="B160" s="32"/>
      <c r="C160" s="32"/>
    </row>
    <row r="161" spans="2:3" x14ac:dyDescent="0.2">
      <c r="B161" s="32"/>
      <c r="C161" s="32"/>
    </row>
    <row r="162" spans="2:3" x14ac:dyDescent="0.2">
      <c r="B162" s="32"/>
      <c r="C162" s="32"/>
    </row>
    <row r="163" spans="2:3" x14ac:dyDescent="0.2">
      <c r="B163" s="32"/>
      <c r="C163" s="32"/>
    </row>
    <row r="164" spans="2:3" x14ac:dyDescent="0.2">
      <c r="B164" s="32"/>
      <c r="C164" s="32"/>
    </row>
    <row r="165" spans="2:3" x14ac:dyDescent="0.2">
      <c r="B165" s="32"/>
      <c r="C165" s="32"/>
    </row>
    <row r="166" spans="2:3" x14ac:dyDescent="0.2">
      <c r="B166" s="32"/>
      <c r="C166" s="32"/>
    </row>
    <row r="167" spans="2:3" x14ac:dyDescent="0.2">
      <c r="B167" s="32"/>
      <c r="C167" s="32"/>
    </row>
    <row r="168" spans="2:3" x14ac:dyDescent="0.2">
      <c r="B168" s="32"/>
      <c r="C168" s="32"/>
    </row>
    <row r="169" spans="2:3" x14ac:dyDescent="0.2">
      <c r="B169" s="32"/>
      <c r="C169" s="32"/>
    </row>
    <row r="170" spans="2:3" x14ac:dyDescent="0.2">
      <c r="B170" s="32"/>
      <c r="C170" s="32"/>
    </row>
    <row r="171" spans="2:3" x14ac:dyDescent="0.2">
      <c r="B171" s="32"/>
      <c r="C171" s="32"/>
    </row>
    <row r="172" spans="2:3" x14ac:dyDescent="0.2">
      <c r="B172" s="32"/>
      <c r="C172" s="32"/>
    </row>
    <row r="173" spans="2:3" x14ac:dyDescent="0.2">
      <c r="B173" s="32"/>
      <c r="C173" s="32"/>
    </row>
  </sheetData>
  <customSheetViews>
    <customSheetView guid="{254CA843-A8D1-434E-AB9C-F327B1D1E748}" scale="80" showPageBreaks="1" fitToPage="1">
      <pageMargins left="0.7" right="0.7" top="0.75" bottom="0.75" header="0.3" footer="0.3"/>
      <pageSetup paperSize="9" scale="36" fitToHeight="0" orientation="landscape" r:id="rId1"/>
    </customSheetView>
    <customSheetView guid="{A4014A12-8077-400D-909C-C8C0AE2652D2}">
      <selection activeCell="A2" sqref="A2"/>
      <pageMargins left="0.7" right="0.7" top="0.75" bottom="0.75" header="0.3" footer="0.3"/>
    </customSheetView>
    <customSheetView guid="{EF36F323-8F00-4DED-B12A-4D51E72FA301}" scale="80" fitToPage="1">
      <pageMargins left="0.7" right="0.7" top="0.75" bottom="0.75" header="0.3" footer="0.3"/>
      <pageSetup paperSize="9" scale="36" fitToHeight="0" orientation="landscape" r:id="rId2"/>
    </customSheetView>
    <customSheetView guid="{D4A8130B-E15E-430B-BC62-FA365B34E0AF}">
      <selection activeCell="F9" sqref="F9"/>
      <pageMargins left="0.7" right="0.7" top="0.75" bottom="0.75" header="0.3" footer="0.3"/>
    </customSheetView>
    <customSheetView guid="{D7C60D54-F168-4802-9C20-D9E241B3AC75}">
      <pageMargins left="0.7" right="0.7" top="0.75" bottom="0.75" header="0.3" footer="0.3"/>
      <pageSetup paperSize="9" orientation="portrait" r:id="rId3"/>
    </customSheetView>
    <customSheetView guid="{B5EA72E7-EF27-46AE-B0E4-CAECE2734832}" scale="80" fitToPage="1">
      <pageMargins left="0.7" right="0.7" top="0.75" bottom="0.75" header="0.3" footer="0.3"/>
      <pageSetup paperSize="9" scale="36" fitToHeight="0" orientation="landscape" r:id="rId4"/>
    </customSheetView>
  </customSheetViews>
  <mergeCells count="14">
    <mergeCell ref="A76:F76"/>
    <mergeCell ref="A78:F78"/>
    <mergeCell ref="A98:F98"/>
    <mergeCell ref="A85:F85"/>
    <mergeCell ref="A88:F88"/>
    <mergeCell ref="A81:F81"/>
    <mergeCell ref="A82:F82"/>
    <mergeCell ref="A83:F83"/>
    <mergeCell ref="A84:F84"/>
    <mergeCell ref="A87:F87"/>
    <mergeCell ref="A91:F91"/>
    <mergeCell ref="A90:F90"/>
    <mergeCell ref="A89:F89"/>
    <mergeCell ref="A86:F86"/>
  </mergeCells>
  <pageMargins left="0.7" right="0.7" top="0.75" bottom="0.75" header="0.3" footer="0.3"/>
  <pageSetup paperSize="9" scale="53" fitToHeight="0" orientation="landscape" r:id="rId5"/>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1"/>
  <sheetViews>
    <sheetView topLeftCell="A8" zoomScale="110" zoomScaleNormal="110" workbookViewId="0">
      <selection activeCell="A34" sqref="A34"/>
    </sheetView>
  </sheetViews>
  <sheetFormatPr baseColWidth="10" defaultColWidth="9.140625" defaultRowHeight="11.25" x14ac:dyDescent="0.2"/>
  <cols>
    <col min="1" max="1" width="70.7109375" style="3" customWidth="1"/>
    <col min="2" max="3" width="7.42578125" style="3" hidden="1" customWidth="1"/>
    <col min="4" max="4" width="9" style="3" customWidth="1"/>
    <col min="5" max="5" width="11.7109375" style="3" bestFit="1" customWidth="1"/>
    <col min="6" max="6" width="9.85546875" style="3" bestFit="1" customWidth="1"/>
    <col min="7" max="7" width="11.42578125" style="3" bestFit="1" customWidth="1"/>
    <col min="8" max="8" width="11.85546875" style="3" bestFit="1" customWidth="1"/>
    <col min="9" max="9" width="11.7109375" style="3" customWidth="1"/>
    <col min="10" max="10" width="7.5703125" style="3" customWidth="1"/>
    <col min="11" max="11" width="16.5703125" style="3" bestFit="1" customWidth="1"/>
    <col min="12" max="12" width="17.28515625" style="3" bestFit="1" customWidth="1"/>
    <col min="13" max="13" width="9.140625" style="3"/>
    <col min="14" max="14" width="65.5703125" style="3" bestFit="1" customWidth="1"/>
    <col min="15" max="16384" width="9.140625" style="3"/>
  </cols>
  <sheetData>
    <row r="1" spans="1:11" ht="14.85" customHeight="1" x14ac:dyDescent="0.2">
      <c r="A1" s="37" t="s">
        <v>815</v>
      </c>
      <c r="B1" s="77"/>
      <c r="C1" s="1"/>
      <c r="H1" s="235"/>
    </row>
    <row r="2" spans="1:11" ht="14.85" customHeight="1" x14ac:dyDescent="0.2">
      <c r="A2" s="37" t="s">
        <v>810</v>
      </c>
      <c r="B2" s="1"/>
      <c r="C2" s="1"/>
    </row>
    <row r="3" spans="1:11" ht="14.85" customHeight="1" x14ac:dyDescent="0.2">
      <c r="A3" s="3" t="s">
        <v>127</v>
      </c>
      <c r="B3" s="1"/>
      <c r="C3" s="1"/>
      <c r="I3" s="2" t="s">
        <v>8</v>
      </c>
      <c r="J3" s="3" t="s">
        <v>837</v>
      </c>
    </row>
    <row r="4" spans="1:11" ht="14.85" customHeight="1" x14ac:dyDescent="0.2">
      <c r="A4" s="35"/>
      <c r="B4" s="77" t="s">
        <v>791</v>
      </c>
      <c r="C4" s="77" t="s">
        <v>791</v>
      </c>
      <c r="J4" s="72"/>
    </row>
    <row r="5" spans="1:11" ht="14.85" customHeight="1" x14ac:dyDescent="0.2">
      <c r="B5" s="284">
        <v>2017</v>
      </c>
      <c r="C5" s="284">
        <v>2018</v>
      </c>
      <c r="D5" s="6">
        <v>2019</v>
      </c>
      <c r="E5" s="221">
        <v>2020</v>
      </c>
      <c r="F5" s="228">
        <v>2020</v>
      </c>
      <c r="G5" s="228">
        <v>2021</v>
      </c>
      <c r="H5" s="505">
        <v>2022</v>
      </c>
      <c r="I5" s="565">
        <v>2023</v>
      </c>
      <c r="J5" s="566"/>
    </row>
    <row r="6" spans="1:11" ht="46.35" customHeight="1" x14ac:dyDescent="0.2">
      <c r="A6" s="7"/>
      <c r="B6" s="285" t="s">
        <v>69</v>
      </c>
      <c r="C6" s="285" t="s">
        <v>69</v>
      </c>
      <c r="D6" s="30" t="s">
        <v>69</v>
      </c>
      <c r="E6" s="222" t="s">
        <v>62</v>
      </c>
      <c r="F6" s="492" t="s">
        <v>145</v>
      </c>
      <c r="G6" s="492" t="s">
        <v>145</v>
      </c>
      <c r="H6" s="506" t="s">
        <v>145</v>
      </c>
      <c r="I6" s="567" t="s">
        <v>62</v>
      </c>
      <c r="J6" s="568"/>
    </row>
    <row r="7" spans="1:11" ht="28.9" customHeight="1" x14ac:dyDescent="0.2">
      <c r="A7" s="43" t="s">
        <v>78</v>
      </c>
      <c r="B7" s="286">
        <v>4233.5099999999993</v>
      </c>
      <c r="C7" s="286">
        <v>4259.4599999999982</v>
      </c>
      <c r="D7" s="58">
        <v>4348.8599999999997</v>
      </c>
      <c r="E7" s="223">
        <v>4422.47</v>
      </c>
      <c r="F7" s="175">
        <f>SUM(F8:F23)-F9</f>
        <v>4700.04</v>
      </c>
      <c r="G7" s="497">
        <f>SUM(G8:G23)</f>
        <v>4783.6899999999996</v>
      </c>
      <c r="H7" s="507">
        <f>SUM(H8:H23)-H9-H22</f>
        <v>5003.53</v>
      </c>
      <c r="I7" s="58">
        <v>4988</v>
      </c>
      <c r="J7" s="523">
        <v>1</v>
      </c>
      <c r="K7" s="280"/>
    </row>
    <row r="8" spans="1:11" ht="14.85" customHeight="1" x14ac:dyDescent="0.2">
      <c r="A8" s="9" t="s">
        <v>825</v>
      </c>
      <c r="B8" s="287">
        <v>2571.37</v>
      </c>
      <c r="C8" s="287">
        <v>2591.62</v>
      </c>
      <c r="D8" s="59">
        <v>2645.92</v>
      </c>
      <c r="E8" s="224">
        <v>2625.27</v>
      </c>
      <c r="F8" s="243">
        <v>2842.18</v>
      </c>
      <c r="G8" s="498">
        <v>2915.1</v>
      </c>
      <c r="H8" s="508">
        <v>2989.63</v>
      </c>
      <c r="I8" s="33">
        <f>3044.49-I9</f>
        <v>2924.6899999999996</v>
      </c>
      <c r="J8" s="402">
        <v>0.59</v>
      </c>
      <c r="K8" s="131"/>
    </row>
    <row r="9" spans="1:11" ht="14.85" customHeight="1" x14ac:dyDescent="0.2">
      <c r="A9" s="11" t="s">
        <v>838</v>
      </c>
      <c r="B9" s="287">
        <v>2.56</v>
      </c>
      <c r="C9" s="287">
        <v>3.78</v>
      </c>
      <c r="D9" s="59">
        <v>2.81</v>
      </c>
      <c r="E9" s="224">
        <v>3.02</v>
      </c>
      <c r="F9" s="140">
        <v>2.91</v>
      </c>
      <c r="G9" s="498"/>
      <c r="H9" s="509">
        <v>85.3</v>
      </c>
      <c r="I9" s="33">
        <v>119.8</v>
      </c>
      <c r="J9" s="402">
        <v>0.02</v>
      </c>
      <c r="K9" s="137"/>
    </row>
    <row r="10" spans="1:11" ht="14.85" customHeight="1" x14ac:dyDescent="0.2">
      <c r="A10" s="9" t="s">
        <v>50</v>
      </c>
      <c r="B10" s="287">
        <v>715.63</v>
      </c>
      <c r="C10" s="287">
        <v>755.95</v>
      </c>
      <c r="D10" s="59">
        <v>727.96</v>
      </c>
      <c r="E10" s="224">
        <v>761.07</v>
      </c>
      <c r="F10" s="140">
        <v>805.88</v>
      </c>
      <c r="G10" s="498">
        <v>763.81</v>
      </c>
      <c r="H10" s="509">
        <v>798.59</v>
      </c>
      <c r="I10" s="33">
        <v>842.26</v>
      </c>
      <c r="J10" s="402">
        <v>0.17</v>
      </c>
      <c r="K10" s="137"/>
    </row>
    <row r="11" spans="1:11" ht="14.85" customHeight="1" x14ac:dyDescent="0.2">
      <c r="A11" s="518" t="s">
        <v>49</v>
      </c>
      <c r="B11" s="287">
        <v>581.66</v>
      </c>
      <c r="C11" s="287">
        <v>597.9</v>
      </c>
      <c r="D11" s="59">
        <v>602.78</v>
      </c>
      <c r="E11" s="224">
        <v>583.22</v>
      </c>
      <c r="F11" s="140">
        <v>617.85</v>
      </c>
      <c r="G11" s="498">
        <v>617.29999999999995</v>
      </c>
      <c r="H11" s="509">
        <v>623.47</v>
      </c>
      <c r="I11" s="33">
        <v>614.03</v>
      </c>
      <c r="J11" s="402">
        <v>0.12</v>
      </c>
      <c r="K11" s="137"/>
    </row>
    <row r="12" spans="1:11" ht="14.85" customHeight="1" x14ac:dyDescent="0.2">
      <c r="A12" s="9" t="s">
        <v>51</v>
      </c>
      <c r="B12" s="287">
        <v>62.03</v>
      </c>
      <c r="C12" s="287">
        <v>102.4</v>
      </c>
      <c r="D12" s="59">
        <v>97.1</v>
      </c>
      <c r="E12" s="224">
        <v>102.49</v>
      </c>
      <c r="F12" s="140">
        <v>119.92</v>
      </c>
      <c r="G12" s="498">
        <v>102.19</v>
      </c>
      <c r="H12" s="509">
        <v>150.63</v>
      </c>
      <c r="I12" s="33">
        <v>166.79</v>
      </c>
      <c r="J12" s="402">
        <v>0.03</v>
      </c>
      <c r="K12" s="137"/>
    </row>
    <row r="13" spans="1:11" ht="14.85" customHeight="1" x14ac:dyDescent="0.2">
      <c r="A13" s="519" t="s">
        <v>827</v>
      </c>
      <c r="B13" s="288">
        <v>18.48</v>
      </c>
      <c r="C13" s="287">
        <v>19.239999999999998</v>
      </c>
      <c r="D13" s="59">
        <v>109.29</v>
      </c>
      <c r="E13" s="224">
        <v>109.29</v>
      </c>
      <c r="F13" s="140">
        <v>133.68</v>
      </c>
      <c r="G13" s="498">
        <v>153.82</v>
      </c>
      <c r="H13" s="510">
        <v>254.16</v>
      </c>
      <c r="I13" s="33">
        <v>152.05000000000001</v>
      </c>
      <c r="J13" s="402">
        <v>0.03</v>
      </c>
      <c r="K13" s="137"/>
    </row>
    <row r="14" spans="1:11" ht="14.85" customHeight="1" x14ac:dyDescent="0.2">
      <c r="A14" s="9" t="s">
        <v>828</v>
      </c>
      <c r="B14" s="289">
        <v>124.04</v>
      </c>
      <c r="C14" s="287">
        <v>114.95</v>
      </c>
      <c r="D14" s="59">
        <v>107.86</v>
      </c>
      <c r="E14" s="224">
        <v>97.7</v>
      </c>
      <c r="F14" s="140">
        <v>109.73</v>
      </c>
      <c r="G14" s="498">
        <v>150.37</v>
      </c>
      <c r="H14" s="509">
        <v>97.2</v>
      </c>
      <c r="I14" s="33">
        <v>53.52</v>
      </c>
      <c r="J14" s="402">
        <v>0.01</v>
      </c>
      <c r="K14" s="137"/>
    </row>
    <row r="15" spans="1:11" ht="14.85" customHeight="1" x14ac:dyDescent="0.2">
      <c r="A15" s="11" t="s">
        <v>826</v>
      </c>
      <c r="B15" s="287">
        <v>33.75</v>
      </c>
      <c r="C15" s="287">
        <v>33.92</v>
      </c>
      <c r="D15" s="59">
        <v>34.17</v>
      </c>
      <c r="E15" s="224">
        <v>35.51</v>
      </c>
      <c r="F15" s="140">
        <v>34.6</v>
      </c>
      <c r="G15" s="498">
        <v>32.200000000000003</v>
      </c>
      <c r="H15" s="509">
        <v>38.4</v>
      </c>
      <c r="I15" s="33">
        <v>40.1</v>
      </c>
      <c r="J15" s="402">
        <v>0.01</v>
      </c>
      <c r="K15" s="137"/>
    </row>
    <row r="16" spans="1:11" ht="14.85" customHeight="1" x14ac:dyDescent="0.2">
      <c r="A16" s="519" t="s">
        <v>836</v>
      </c>
      <c r="B16" s="290">
        <v>5.0599999999999996</v>
      </c>
      <c r="C16" s="287">
        <v>11.9</v>
      </c>
      <c r="D16" s="59">
        <v>16.260000000000002</v>
      </c>
      <c r="E16" s="224">
        <v>24.28</v>
      </c>
      <c r="F16" s="140">
        <v>8.58</v>
      </c>
      <c r="G16" s="498"/>
      <c r="H16" s="510"/>
      <c r="I16" s="33"/>
      <c r="J16" s="402"/>
      <c r="K16" s="137"/>
    </row>
    <row r="17" spans="1:11" ht="14.85" customHeight="1" x14ac:dyDescent="0.2">
      <c r="A17" s="9" t="s">
        <v>9</v>
      </c>
      <c r="B17" s="290">
        <v>87.11</v>
      </c>
      <c r="C17" s="291">
        <v>5.55</v>
      </c>
      <c r="D17" s="59">
        <v>5.51</v>
      </c>
      <c r="E17" s="224">
        <v>6.58</v>
      </c>
      <c r="F17" s="140">
        <v>5.36</v>
      </c>
      <c r="G17" s="498">
        <v>4.66</v>
      </c>
      <c r="H17" s="509">
        <v>4.1100000000000003</v>
      </c>
      <c r="I17" s="33">
        <v>7.29</v>
      </c>
      <c r="J17" s="402">
        <v>0</v>
      </c>
      <c r="K17" s="137"/>
    </row>
    <row r="18" spans="1:11" ht="14.85" customHeight="1" x14ac:dyDescent="0.2">
      <c r="A18" s="9" t="s">
        <v>181</v>
      </c>
      <c r="B18" s="292">
        <v>9.0299999999999994</v>
      </c>
      <c r="C18" s="287">
        <v>8.09</v>
      </c>
      <c r="D18" s="59">
        <v>10.039999999999999</v>
      </c>
      <c r="E18" s="224">
        <v>9.74</v>
      </c>
      <c r="F18" s="493"/>
      <c r="G18" s="498"/>
      <c r="H18" s="511"/>
      <c r="I18" s="33"/>
      <c r="J18" s="402"/>
      <c r="K18" s="137"/>
    </row>
    <row r="19" spans="1:11" ht="14.85" customHeight="1" x14ac:dyDescent="0.2">
      <c r="A19" s="9" t="s">
        <v>10</v>
      </c>
      <c r="B19" s="287">
        <v>5.95</v>
      </c>
      <c r="C19" s="287">
        <v>8.44</v>
      </c>
      <c r="D19" s="59">
        <v>9.24</v>
      </c>
      <c r="E19" s="224">
        <v>11.98</v>
      </c>
      <c r="F19" s="140">
        <v>17.05</v>
      </c>
      <c r="G19" s="498">
        <v>34.5</v>
      </c>
      <c r="H19" s="509">
        <v>35.83</v>
      </c>
      <c r="I19" s="33">
        <v>55.36</v>
      </c>
      <c r="J19" s="402">
        <v>0.01</v>
      </c>
      <c r="K19" s="137"/>
    </row>
    <row r="20" spans="1:11" ht="14.85" customHeight="1" x14ac:dyDescent="0.2">
      <c r="A20" s="9" t="s">
        <v>11</v>
      </c>
      <c r="B20" s="292">
        <v>13.11</v>
      </c>
      <c r="C20" s="287">
        <v>2.4900000000000002</v>
      </c>
      <c r="D20" s="59">
        <v>2.96</v>
      </c>
      <c r="E20" s="224">
        <v>6.26</v>
      </c>
      <c r="F20" s="140">
        <v>3.5</v>
      </c>
      <c r="G20" s="498">
        <v>6.58</v>
      </c>
      <c r="H20" s="509">
        <v>8.31</v>
      </c>
      <c r="I20" s="33">
        <v>6.34</v>
      </c>
      <c r="J20" s="402">
        <v>0</v>
      </c>
      <c r="K20" s="137"/>
    </row>
    <row r="21" spans="1:11" ht="14.85" customHeight="1" x14ac:dyDescent="0.2">
      <c r="A21" s="9" t="s">
        <v>12</v>
      </c>
      <c r="B21" s="287">
        <v>3.4</v>
      </c>
      <c r="C21" s="287">
        <v>3</v>
      </c>
      <c r="D21" s="59">
        <v>1.55</v>
      </c>
      <c r="E21" s="224">
        <v>1.58</v>
      </c>
      <c r="F21" s="140">
        <v>1.36</v>
      </c>
      <c r="G21" s="498">
        <v>2.85</v>
      </c>
      <c r="H21" s="509">
        <v>2.86</v>
      </c>
      <c r="I21" s="33">
        <v>5.37</v>
      </c>
      <c r="J21" s="402">
        <v>0</v>
      </c>
      <c r="K21" s="281"/>
    </row>
    <row r="22" spans="1:11" ht="14.85" customHeight="1" x14ac:dyDescent="0.2">
      <c r="A22" s="520" t="s">
        <v>152</v>
      </c>
      <c r="B22" s="287"/>
      <c r="C22" s="287"/>
      <c r="D22" s="59"/>
      <c r="E22" s="224"/>
      <c r="F22" s="140"/>
      <c r="G22" s="498"/>
      <c r="H22" s="512">
        <v>414.4</v>
      </c>
      <c r="I22" s="33"/>
      <c r="J22" s="402"/>
    </row>
    <row r="23" spans="1:11" ht="14.85" customHeight="1" x14ac:dyDescent="0.2">
      <c r="A23" s="11" t="s">
        <v>160</v>
      </c>
      <c r="B23" s="293">
        <v>0.33</v>
      </c>
      <c r="C23" s="294">
        <v>0.23</v>
      </c>
      <c r="D23" s="10">
        <v>0.38</v>
      </c>
      <c r="E23" s="225">
        <v>0.35</v>
      </c>
      <c r="F23" s="494">
        <v>0.35</v>
      </c>
      <c r="G23" s="499">
        <v>0.31</v>
      </c>
      <c r="H23" s="513">
        <v>0.34</v>
      </c>
      <c r="I23" s="33">
        <v>0.42</v>
      </c>
      <c r="J23" s="402">
        <v>0</v>
      </c>
    </row>
    <row r="24" spans="1:11" ht="8.1" customHeight="1" x14ac:dyDescent="0.2">
      <c r="A24" s="42"/>
      <c r="B24" s="295"/>
      <c r="C24" s="295"/>
      <c r="D24" s="60"/>
      <c r="E24" s="226"/>
      <c r="F24" s="44"/>
      <c r="G24" s="500"/>
      <c r="H24" s="514"/>
      <c r="I24" s="480"/>
      <c r="J24" s="524"/>
    </row>
    <row r="25" spans="1:11" ht="14.85" customHeight="1" x14ac:dyDescent="0.2">
      <c r="A25" s="26" t="s">
        <v>75</v>
      </c>
      <c r="B25" s="296">
        <v>3511.17</v>
      </c>
      <c r="C25" s="297">
        <v>3571.28</v>
      </c>
      <c r="D25" s="87">
        <v>3633.09</v>
      </c>
      <c r="E25" s="227">
        <v>3657.81</v>
      </c>
      <c r="F25" s="495">
        <v>4417.78</v>
      </c>
      <c r="G25" s="501">
        <v>4580.54</v>
      </c>
      <c r="H25" s="515">
        <v>4236.92</v>
      </c>
      <c r="I25" s="479">
        <v>4422.75</v>
      </c>
      <c r="J25" s="482"/>
    </row>
    <row r="26" spans="1:11" ht="19.149999999999999" customHeight="1" x14ac:dyDescent="0.2">
      <c r="A26" s="142" t="s">
        <v>77</v>
      </c>
      <c r="B26" s="298">
        <v>7744.6799999999994</v>
      </c>
      <c r="C26" s="298">
        <v>7830.739999999998</v>
      </c>
      <c r="D26" s="88">
        <v>7968.3799999999992</v>
      </c>
      <c r="E26" s="171">
        <v>8082.24</v>
      </c>
      <c r="F26" s="496">
        <v>9117.4699999999993</v>
      </c>
      <c r="G26" s="502">
        <f>G25+G7</f>
        <v>9364.23</v>
      </c>
      <c r="H26" s="516">
        <f>SUM(H8:H25)-H9-H22</f>
        <v>9240.4500000000007</v>
      </c>
      <c r="I26" s="481">
        <f>SUM(I8:I25)</f>
        <v>9410.77</v>
      </c>
      <c r="J26" s="141"/>
    </row>
    <row r="27" spans="1:11" x14ac:dyDescent="0.2">
      <c r="A27" s="3" t="s">
        <v>158</v>
      </c>
      <c r="B27" s="279">
        <v>1.7795219764761949E-2</v>
      </c>
      <c r="C27" s="279">
        <v>1.7365348737690332E-2</v>
      </c>
      <c r="D27" s="65">
        <v>1.7006462568094703E-2</v>
      </c>
      <c r="E27" s="183">
        <v>1.688955706795774E-2</v>
      </c>
      <c r="F27" s="422">
        <f>F26/'Tableau 1'!D20</f>
        <v>1.8275890185020096E-2</v>
      </c>
      <c r="G27" s="503">
        <f>G26/'Tableau 1'!F20</f>
        <v>1.8582850939030376E-2</v>
      </c>
      <c r="H27" s="517">
        <f>H26/'Tableau 1'!H20</f>
        <v>1.6396308539375671E-2</v>
      </c>
      <c r="I27" s="65">
        <f>I26/'Tableau 1'!I20</f>
        <v>1.6931244167521547E-2</v>
      </c>
    </row>
    <row r="28" spans="1:11" ht="6.75" customHeight="1" x14ac:dyDescent="0.2">
      <c r="F28" s="44"/>
      <c r="G28" s="504"/>
      <c r="H28" s="514"/>
    </row>
    <row r="29" spans="1:11" x14ac:dyDescent="0.2">
      <c r="A29" s="3" t="s">
        <v>159</v>
      </c>
      <c r="F29" s="422">
        <v>1.7000000000000001E-2</v>
      </c>
      <c r="G29" s="422">
        <v>1.7000000000000001E-2</v>
      </c>
      <c r="H29" s="521">
        <v>1.6E-2</v>
      </c>
      <c r="I29" s="522">
        <v>1.6E-2</v>
      </c>
    </row>
    <row r="30" spans="1:11" ht="15" x14ac:dyDescent="0.2">
      <c r="G30" s="28"/>
      <c r="I30" s="38"/>
    </row>
    <row r="31" spans="1:11" ht="12.75" x14ac:dyDescent="0.2">
      <c r="A31" s="116" t="s">
        <v>139</v>
      </c>
      <c r="F31" s="27"/>
    </row>
    <row r="32" spans="1:11" ht="25.15" customHeight="1" x14ac:dyDescent="0.2">
      <c r="A32" s="564" t="s">
        <v>153</v>
      </c>
      <c r="B32" s="564"/>
      <c r="C32" s="564"/>
      <c r="D32" s="564"/>
      <c r="E32" s="564"/>
      <c r="F32" s="564"/>
    </row>
    <row r="33" spans="1:7" ht="12.75" x14ac:dyDescent="0.2">
      <c r="A33" s="116"/>
      <c r="F33" s="27"/>
    </row>
    <row r="34" spans="1:7" x14ac:dyDescent="0.2">
      <c r="A34" s="3" t="s">
        <v>766</v>
      </c>
      <c r="B34" s="18"/>
      <c r="C34" s="18"/>
      <c r="D34" s="18"/>
      <c r="E34" s="186"/>
      <c r="F34" s="18"/>
      <c r="G34" s="18"/>
    </row>
    <row r="35" spans="1:7" x14ac:dyDescent="0.2">
      <c r="A35" s="5"/>
      <c r="B35" s="18"/>
      <c r="C35" s="18"/>
      <c r="D35" s="18"/>
      <c r="E35" s="186"/>
      <c r="F35" s="18"/>
      <c r="G35" s="18"/>
    </row>
    <row r="36" spans="1:7" x14ac:dyDescent="0.2">
      <c r="A36" s="5"/>
      <c r="B36" s="18"/>
      <c r="C36" s="18"/>
      <c r="D36" s="18"/>
      <c r="E36" s="186"/>
      <c r="F36" s="18"/>
      <c r="G36" s="18"/>
    </row>
    <row r="37" spans="1:7" x14ac:dyDescent="0.2">
      <c r="A37" s="5"/>
      <c r="B37" s="5"/>
      <c r="C37" s="5"/>
      <c r="D37" s="5"/>
      <c r="E37" s="186"/>
      <c r="F37" s="5"/>
      <c r="G37" s="5"/>
    </row>
    <row r="38" spans="1:7" x14ac:dyDescent="0.2">
      <c r="A38" s="5"/>
      <c r="B38" s="137"/>
      <c r="C38" s="137"/>
      <c r="D38" s="137"/>
      <c r="E38" s="186"/>
      <c r="F38" s="137"/>
      <c r="G38" s="137"/>
    </row>
    <row r="39" spans="1:7" x14ac:dyDescent="0.2">
      <c r="A39" s="5"/>
      <c r="B39" s="137"/>
      <c r="C39" s="137"/>
      <c r="D39" s="137"/>
      <c r="E39" s="186"/>
      <c r="F39" s="137"/>
      <c r="G39" s="137"/>
    </row>
    <row r="40" spans="1:7" x14ac:dyDescent="0.2">
      <c r="A40" s="5"/>
      <c r="B40" s="137"/>
      <c r="C40" s="137"/>
      <c r="D40" s="137"/>
      <c r="E40" s="186"/>
      <c r="F40" s="137"/>
      <c r="G40" s="137"/>
    </row>
    <row r="41" spans="1:7" x14ac:dyDescent="0.2">
      <c r="A41" s="130"/>
      <c r="B41" s="187"/>
      <c r="C41" s="187"/>
      <c r="D41" s="187"/>
      <c r="E41" s="188"/>
      <c r="F41" s="187"/>
      <c r="G41" s="187"/>
    </row>
    <row r="42" spans="1:7" x14ac:dyDescent="0.2">
      <c r="A42" s="5"/>
      <c r="B42" s="137"/>
      <c r="C42" s="137"/>
      <c r="D42" s="137"/>
      <c r="E42" s="188"/>
      <c r="F42" s="187"/>
      <c r="G42" s="187"/>
    </row>
    <row r="43" spans="1:7" x14ac:dyDescent="0.2">
      <c r="A43" s="130"/>
      <c r="B43" s="187"/>
      <c r="C43" s="187"/>
      <c r="D43" s="187"/>
      <c r="E43" s="188"/>
      <c r="F43" s="187"/>
      <c r="G43" s="187"/>
    </row>
    <row r="44" spans="1:7" x14ac:dyDescent="0.2">
      <c r="A44" s="5"/>
      <c r="B44" s="137"/>
      <c r="C44" s="137"/>
      <c r="D44" s="137"/>
      <c r="E44" s="188"/>
      <c r="F44" s="187"/>
      <c r="G44" s="187"/>
    </row>
    <row r="45" spans="1:7" x14ac:dyDescent="0.2">
      <c r="A45" s="5"/>
      <c r="B45" s="137"/>
      <c r="C45" s="137"/>
      <c r="D45" s="137"/>
      <c r="E45" s="186"/>
      <c r="F45" s="137"/>
      <c r="G45" s="137"/>
    </row>
    <row r="46" spans="1:7" x14ac:dyDescent="0.2">
      <c r="A46" s="130"/>
      <c r="B46" s="187"/>
      <c r="C46" s="187"/>
      <c r="D46" s="187"/>
      <c r="E46" s="186"/>
      <c r="F46" s="137"/>
      <c r="G46" s="137"/>
    </row>
    <row r="47" spans="1:7" x14ac:dyDescent="0.2">
      <c r="A47" s="5"/>
      <c r="B47" s="137"/>
      <c r="C47" s="137"/>
      <c r="D47" s="137"/>
      <c r="E47" s="186"/>
      <c r="F47" s="137"/>
      <c r="G47" s="137"/>
    </row>
    <row r="48" spans="1:7" x14ac:dyDescent="0.2">
      <c r="A48" s="5"/>
      <c r="B48" s="137"/>
      <c r="C48" s="137"/>
      <c r="D48" s="137"/>
      <c r="E48" s="186"/>
      <c r="F48" s="137"/>
      <c r="G48" s="137"/>
    </row>
    <row r="49" spans="1:7" x14ac:dyDescent="0.2">
      <c r="A49" s="5"/>
      <c r="B49" s="137"/>
      <c r="C49" s="137"/>
      <c r="D49" s="137"/>
      <c r="E49" s="186"/>
      <c r="F49" s="137"/>
      <c r="G49" s="137"/>
    </row>
    <row r="50" spans="1:7" x14ac:dyDescent="0.2">
      <c r="A50" s="130"/>
      <c r="B50" s="187"/>
      <c r="C50" s="187"/>
      <c r="D50" s="187"/>
      <c r="E50" s="186"/>
      <c r="F50" s="137"/>
      <c r="G50" s="137"/>
    </row>
    <row r="51" spans="1:7" x14ac:dyDescent="0.2">
      <c r="A51" s="5"/>
      <c r="B51" s="137"/>
      <c r="C51" s="137"/>
      <c r="D51" s="137"/>
      <c r="E51" s="186"/>
      <c r="F51" s="137"/>
      <c r="G51" s="137"/>
    </row>
    <row r="52" spans="1:7" x14ac:dyDescent="0.2">
      <c r="A52" s="5"/>
      <c r="B52" s="137"/>
      <c r="C52" s="137"/>
      <c r="D52" s="137"/>
      <c r="E52" s="188"/>
      <c r="F52" s="187"/>
      <c r="G52" s="187"/>
    </row>
    <row r="53" spans="1:7" x14ac:dyDescent="0.2">
      <c r="A53" s="5"/>
      <c r="B53" s="137"/>
      <c r="C53" s="137"/>
      <c r="D53" s="137"/>
      <c r="E53" s="188"/>
      <c r="F53" s="187"/>
      <c r="G53" s="187"/>
    </row>
    <row r="54" spans="1:7" x14ac:dyDescent="0.2">
      <c r="A54" s="5"/>
      <c r="B54" s="137"/>
      <c r="C54" s="137"/>
      <c r="D54" s="137"/>
      <c r="E54" s="186"/>
      <c r="F54" s="137"/>
      <c r="G54" s="137"/>
    </row>
    <row r="55" spans="1:7" x14ac:dyDescent="0.2">
      <c r="A55" s="5"/>
      <c r="B55" s="137"/>
      <c r="C55" s="137"/>
      <c r="D55" s="137"/>
      <c r="E55" s="186"/>
      <c r="F55" s="137"/>
      <c r="G55" s="137"/>
    </row>
    <row r="56" spans="1:7" x14ac:dyDescent="0.2">
      <c r="A56" s="5"/>
      <c r="B56" s="137"/>
      <c r="C56" s="137"/>
      <c r="D56" s="137"/>
      <c r="E56" s="186"/>
      <c r="F56" s="137"/>
      <c r="G56" s="137"/>
    </row>
    <row r="57" spans="1:7" x14ac:dyDescent="0.2">
      <c r="A57" s="5"/>
      <c r="B57" s="137"/>
      <c r="C57" s="137"/>
      <c r="D57" s="137"/>
      <c r="E57" s="186"/>
      <c r="F57" s="137"/>
      <c r="G57" s="137"/>
    </row>
    <row r="58" spans="1:7" x14ac:dyDescent="0.2">
      <c r="A58" s="130"/>
      <c r="B58" s="187"/>
      <c r="C58" s="187"/>
      <c r="D58" s="187"/>
      <c r="E58" s="186"/>
      <c r="F58" s="137"/>
      <c r="G58" s="137"/>
    </row>
    <row r="59" spans="1:7" x14ac:dyDescent="0.2">
      <c r="A59" s="5"/>
      <c r="B59" s="137"/>
      <c r="C59" s="137"/>
      <c r="D59" s="137"/>
      <c r="E59" s="189"/>
      <c r="F59" s="137"/>
      <c r="G59" s="137"/>
    </row>
    <row r="60" spans="1:7" x14ac:dyDescent="0.2">
      <c r="A60" s="5"/>
      <c r="B60" s="137"/>
      <c r="C60" s="137"/>
      <c r="D60" s="137"/>
      <c r="E60" s="189"/>
      <c r="F60" s="137"/>
      <c r="G60" s="137"/>
    </row>
    <row r="61" spans="1:7" x14ac:dyDescent="0.2">
      <c r="A61" s="5"/>
      <c r="B61" s="137"/>
      <c r="C61" s="137"/>
      <c r="D61" s="137"/>
      <c r="E61" s="188"/>
      <c r="F61" s="187"/>
      <c r="G61" s="187"/>
    </row>
    <row r="62" spans="1:7" x14ac:dyDescent="0.2">
      <c r="A62" s="130"/>
      <c r="B62" s="187"/>
      <c r="C62" s="187"/>
      <c r="D62" s="187"/>
      <c r="E62" s="188"/>
      <c r="F62" s="187"/>
      <c r="G62" s="187"/>
    </row>
    <row r="63" spans="1:7" x14ac:dyDescent="0.2">
      <c r="A63" s="5"/>
      <c r="B63" s="137"/>
      <c r="C63" s="137"/>
      <c r="D63" s="137"/>
      <c r="E63" s="186"/>
      <c r="F63" s="137"/>
      <c r="G63" s="137"/>
    </row>
    <row r="64" spans="1:7" x14ac:dyDescent="0.2">
      <c r="A64" s="5"/>
      <c r="B64" s="137"/>
      <c r="C64" s="137"/>
      <c r="D64" s="137"/>
      <c r="E64" s="186"/>
      <c r="F64" s="137"/>
      <c r="G64" s="137"/>
    </row>
    <row r="65" spans="1:7" x14ac:dyDescent="0.2">
      <c r="A65" s="5"/>
      <c r="B65" s="137"/>
      <c r="C65" s="137"/>
      <c r="D65" s="137"/>
      <c r="E65" s="186"/>
      <c r="F65" s="137"/>
      <c r="G65" s="137"/>
    </row>
    <row r="66" spans="1:7" x14ac:dyDescent="0.2">
      <c r="A66" s="5"/>
      <c r="B66" s="137"/>
      <c r="C66" s="137"/>
      <c r="D66" s="137"/>
      <c r="E66" s="188"/>
      <c r="F66" s="187"/>
      <c r="G66" s="187"/>
    </row>
    <row r="67" spans="1:7" x14ac:dyDescent="0.2">
      <c r="A67" s="5"/>
      <c r="B67" s="137"/>
      <c r="C67" s="137"/>
      <c r="D67" s="137"/>
      <c r="E67" s="188"/>
      <c r="F67" s="187"/>
      <c r="G67" s="187"/>
    </row>
    <row r="68" spans="1:7" x14ac:dyDescent="0.2">
      <c r="A68" s="5"/>
      <c r="B68" s="137"/>
      <c r="C68" s="137"/>
      <c r="D68" s="137"/>
      <c r="E68" s="188"/>
      <c r="F68" s="187"/>
      <c r="G68" s="187"/>
    </row>
    <row r="69" spans="1:7" x14ac:dyDescent="0.2">
      <c r="A69" s="5"/>
      <c r="B69" s="137"/>
      <c r="C69" s="137"/>
      <c r="D69" s="137"/>
      <c r="E69" s="186"/>
      <c r="F69" s="137"/>
      <c r="G69" s="137"/>
    </row>
    <row r="70" spans="1:7" x14ac:dyDescent="0.2">
      <c r="A70" s="130"/>
      <c r="B70" s="187"/>
      <c r="C70" s="187"/>
      <c r="D70" s="187"/>
      <c r="E70" s="188"/>
      <c r="F70" s="187"/>
      <c r="G70" s="187"/>
    </row>
    <row r="71" spans="1:7" x14ac:dyDescent="0.2">
      <c r="A71" s="5"/>
      <c r="B71" s="137"/>
      <c r="C71" s="137"/>
      <c r="D71" s="137"/>
      <c r="E71" s="188"/>
      <c r="F71" s="187"/>
      <c r="G71" s="187"/>
    </row>
    <row r="72" spans="1:7" x14ac:dyDescent="0.2">
      <c r="A72" s="5"/>
      <c r="B72" s="137"/>
      <c r="C72" s="137"/>
      <c r="D72" s="137"/>
      <c r="E72" s="5"/>
      <c r="F72" s="137"/>
      <c r="G72" s="137"/>
    </row>
    <row r="73" spans="1:7" x14ac:dyDescent="0.2">
      <c r="A73" s="130"/>
      <c r="B73" s="187"/>
      <c r="C73" s="187"/>
      <c r="D73" s="187"/>
      <c r="E73" s="5"/>
      <c r="F73" s="5"/>
      <c r="G73" s="5"/>
    </row>
    <row r="74" spans="1:7" x14ac:dyDescent="0.2">
      <c r="A74" s="5"/>
      <c r="B74" s="137"/>
      <c r="C74" s="137"/>
      <c r="D74" s="137"/>
      <c r="E74" s="5"/>
      <c r="F74" s="5"/>
      <c r="G74" s="5"/>
    </row>
    <row r="75" spans="1:7" x14ac:dyDescent="0.2">
      <c r="A75" s="5"/>
      <c r="B75" s="137"/>
      <c r="C75" s="137"/>
      <c r="D75" s="137"/>
      <c r="E75" s="5"/>
      <c r="F75" s="5"/>
      <c r="G75" s="5"/>
    </row>
    <row r="76" spans="1:7" x14ac:dyDescent="0.2">
      <c r="A76" s="5"/>
      <c r="B76" s="137"/>
      <c r="C76" s="137"/>
      <c r="D76" s="137"/>
      <c r="E76" s="5"/>
      <c r="F76" s="5"/>
      <c r="G76" s="5"/>
    </row>
    <row r="77" spans="1:7" x14ac:dyDescent="0.2">
      <c r="A77" s="130"/>
      <c r="B77" s="187"/>
      <c r="C77" s="187"/>
      <c r="D77" s="187"/>
      <c r="E77" s="5"/>
      <c r="F77" s="5"/>
      <c r="G77" s="5"/>
    </row>
    <row r="78" spans="1:7" x14ac:dyDescent="0.2">
      <c r="A78" s="5"/>
      <c r="B78" s="137"/>
      <c r="C78" s="137"/>
      <c r="D78" s="137"/>
      <c r="E78" s="5"/>
      <c r="F78" s="5"/>
      <c r="G78" s="5"/>
    </row>
    <row r="79" spans="1:7" x14ac:dyDescent="0.2">
      <c r="A79" s="130"/>
      <c r="B79" s="187"/>
      <c r="C79" s="187"/>
      <c r="D79" s="187"/>
      <c r="E79" s="5"/>
      <c r="F79" s="5"/>
      <c r="G79" s="5"/>
    </row>
    <row r="80" spans="1:7" x14ac:dyDescent="0.2">
      <c r="A80" s="5"/>
      <c r="B80" s="137"/>
      <c r="C80" s="137"/>
      <c r="D80" s="137"/>
      <c r="E80" s="5"/>
      <c r="F80" s="5"/>
      <c r="G80" s="5"/>
    </row>
    <row r="81" spans="1:7" x14ac:dyDescent="0.2">
      <c r="A81" s="5"/>
      <c r="B81" s="137"/>
      <c r="C81" s="137"/>
      <c r="D81" s="137"/>
      <c r="E81" s="5"/>
      <c r="F81" s="5"/>
      <c r="G81" s="5"/>
    </row>
    <row r="82" spans="1:7" x14ac:dyDescent="0.2">
      <c r="A82" s="5"/>
      <c r="B82" s="137"/>
      <c r="C82" s="137"/>
      <c r="D82" s="137"/>
      <c r="E82" s="5"/>
      <c r="F82" s="5"/>
      <c r="G82" s="5"/>
    </row>
    <row r="83" spans="1:7" x14ac:dyDescent="0.2">
      <c r="A83" s="130"/>
      <c r="B83" s="187"/>
      <c r="C83" s="187"/>
      <c r="D83" s="187"/>
      <c r="E83" s="5"/>
      <c r="F83" s="5"/>
      <c r="G83" s="5"/>
    </row>
    <row r="84" spans="1:7" x14ac:dyDescent="0.2">
      <c r="A84" s="5"/>
      <c r="B84" s="137"/>
      <c r="C84" s="137"/>
      <c r="D84" s="137"/>
      <c r="E84" s="5"/>
      <c r="F84" s="5"/>
      <c r="G84" s="5"/>
    </row>
    <row r="85" spans="1:7" x14ac:dyDescent="0.2">
      <c r="A85" s="130"/>
      <c r="B85" s="187"/>
      <c r="C85" s="187"/>
      <c r="D85" s="187"/>
      <c r="E85" s="5"/>
      <c r="F85" s="5"/>
      <c r="G85" s="5"/>
    </row>
    <row r="86" spans="1:7" x14ac:dyDescent="0.2">
      <c r="A86" s="5"/>
      <c r="B86" s="137"/>
      <c r="C86" s="137"/>
      <c r="D86" s="137"/>
      <c r="E86" s="5"/>
      <c r="F86" s="5"/>
      <c r="G86" s="5"/>
    </row>
    <row r="87" spans="1:7" x14ac:dyDescent="0.2">
      <c r="A87" s="5"/>
      <c r="B87" s="137"/>
      <c r="C87" s="137"/>
      <c r="D87" s="137"/>
      <c r="E87" s="5"/>
      <c r="F87" s="5"/>
      <c r="G87" s="5"/>
    </row>
    <row r="88" spans="1:7" x14ac:dyDescent="0.2">
      <c r="A88" s="130"/>
      <c r="B88" s="187"/>
      <c r="C88" s="187"/>
      <c r="D88" s="187"/>
      <c r="E88" s="5"/>
      <c r="F88" s="5"/>
      <c r="G88" s="5"/>
    </row>
    <row r="89" spans="1:7" x14ac:dyDescent="0.2">
      <c r="A89" s="5"/>
      <c r="B89" s="137"/>
      <c r="C89" s="137"/>
      <c r="D89" s="137"/>
      <c r="E89" s="5"/>
      <c r="F89" s="5"/>
      <c r="G89" s="5"/>
    </row>
    <row r="90" spans="1:7" x14ac:dyDescent="0.2">
      <c r="A90" s="5"/>
      <c r="B90" s="137"/>
      <c r="C90" s="137"/>
      <c r="D90" s="137"/>
      <c r="E90" s="5"/>
      <c r="F90" s="5"/>
      <c r="G90" s="5"/>
    </row>
    <row r="91" spans="1:7" x14ac:dyDescent="0.2">
      <c r="A91" s="5"/>
      <c r="B91" s="137"/>
      <c r="C91" s="137"/>
      <c r="D91" s="137"/>
      <c r="E91" s="5"/>
      <c r="F91" s="5"/>
      <c r="G91" s="5"/>
    </row>
  </sheetData>
  <customSheetViews>
    <customSheetView guid="{254CA843-A8D1-434E-AB9C-F327B1D1E748}" fitToPage="1">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A3" sqref="A3"/>
      <pageMargins left="0.74791666666666701" right="0.74791666666666701" top="0.98402777777777795" bottom="0.98402777777777795" header="0.51180555555555496" footer="0.51180555555555496"/>
      <pageSetup paperSize="9" firstPageNumber="0" orientation="portrait" verticalDpi="0"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fitToPage="1">
      <selection activeCell="E15" sqref="E15"/>
      <pageMargins left="0.74791666666666701" right="0.74791666666666701" top="0.98402777777777795" bottom="0.98402777777777795" header="0.51180555555555496" footer="0.51180555555555496"/>
      <pageSetup paperSize="9" firstPageNumber="0" orientation="portrait" verticalDpi="0" r:id="rId4"/>
    </customSheetView>
    <customSheetView guid="{D7C60D54-F168-4802-9C20-D9E241B3AC75}" fitToPage="1">
      <selection activeCell="A38" sqref="A38"/>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fitToPage="1">
      <selection activeCell="A38" sqref="A38"/>
      <pageMargins left="0.74791666666666701" right="0.74791666666666701" top="0.98402777777777795" bottom="0.98402777777777795" header="0.51180555555555496" footer="0.51180555555555496"/>
      <pageSetup paperSize="9" firstPageNumber="0" orientation="portrait" r:id="rId6"/>
    </customSheetView>
  </customSheetViews>
  <mergeCells count="3">
    <mergeCell ref="A32:F32"/>
    <mergeCell ref="I5:J5"/>
    <mergeCell ref="I6:J6"/>
  </mergeCells>
  <pageMargins left="0.74791666666666701" right="0.74791666666666701" top="0.98402777777777795" bottom="0.98402777777777795" header="0.51180555555555496" footer="0.51180555555555496"/>
  <pageSetup paperSize="9" scale="53" firstPageNumber="0" orientation="portrait" r:id="rId7"/>
  <headerFooter>
    <oddFooter>&amp;C&amp;1#&amp;"Calibri"&amp;12&amp;K008000C1 Données Internes</oddFooter>
  </headerFooter>
  <legacy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5"/>
  <sheetViews>
    <sheetView topLeftCell="A10" workbookViewId="0">
      <selection activeCell="A78" sqref="A78"/>
    </sheetView>
  </sheetViews>
  <sheetFormatPr baseColWidth="10" defaultRowHeight="12.75" x14ac:dyDescent="0.2"/>
  <cols>
    <col min="1" max="1" width="167.42578125" bestFit="1" customWidth="1"/>
  </cols>
  <sheetData>
    <row r="1" spans="1:3" ht="51" x14ac:dyDescent="0.2">
      <c r="A1" s="263" t="s">
        <v>578</v>
      </c>
    </row>
    <row r="3" spans="1:3" x14ac:dyDescent="0.2">
      <c r="A3" s="257" t="s">
        <v>182</v>
      </c>
      <c r="C3" s="257" t="s">
        <v>182</v>
      </c>
    </row>
    <row r="4" spans="1:3" x14ac:dyDescent="0.2">
      <c r="A4" s="257" t="s">
        <v>184</v>
      </c>
      <c r="C4" t="s">
        <v>424</v>
      </c>
    </row>
    <row r="5" spans="1:3" x14ac:dyDescent="0.2">
      <c r="A5" s="257" t="s">
        <v>186</v>
      </c>
      <c r="C5" t="s">
        <v>425</v>
      </c>
    </row>
    <row r="6" spans="1:3" x14ac:dyDescent="0.2">
      <c r="A6" s="257" t="s">
        <v>189</v>
      </c>
      <c r="C6" t="s">
        <v>426</v>
      </c>
    </row>
    <row r="7" spans="1:3" x14ac:dyDescent="0.2">
      <c r="A7" s="257" t="s">
        <v>194</v>
      </c>
      <c r="C7" s="258" t="s">
        <v>183</v>
      </c>
    </row>
    <row r="8" spans="1:3" x14ac:dyDescent="0.2">
      <c r="A8" s="257" t="s">
        <v>197</v>
      </c>
    </row>
    <row r="9" spans="1:3" x14ac:dyDescent="0.2">
      <c r="A9" s="257" t="s">
        <v>202</v>
      </c>
      <c r="C9" s="257" t="s">
        <v>184</v>
      </c>
    </row>
    <row r="10" spans="1:3" x14ac:dyDescent="0.2">
      <c r="A10" s="257" t="s">
        <v>205</v>
      </c>
      <c r="C10" s="258" t="s">
        <v>185</v>
      </c>
    </row>
    <row r="11" spans="1:3" x14ac:dyDescent="0.2">
      <c r="A11" s="264" t="s">
        <v>209</v>
      </c>
    </row>
    <row r="12" spans="1:3" x14ac:dyDescent="0.2">
      <c r="A12" s="257" t="s">
        <v>212</v>
      </c>
      <c r="C12" s="257" t="s">
        <v>186</v>
      </c>
    </row>
    <row r="13" spans="1:3" x14ac:dyDescent="0.2">
      <c r="A13" s="257" t="s">
        <v>216</v>
      </c>
      <c r="C13" t="s">
        <v>427</v>
      </c>
    </row>
    <row r="14" spans="1:3" x14ac:dyDescent="0.2">
      <c r="A14" s="257" t="s">
        <v>219</v>
      </c>
      <c r="C14" t="s">
        <v>187</v>
      </c>
    </row>
    <row r="15" spans="1:3" x14ac:dyDescent="0.2">
      <c r="A15" s="257" t="s">
        <v>222</v>
      </c>
      <c r="C15" t="s">
        <v>428</v>
      </c>
    </row>
    <row r="16" spans="1:3" x14ac:dyDescent="0.2">
      <c r="A16" s="257" t="s">
        <v>224</v>
      </c>
      <c r="C16" s="258" t="s">
        <v>188</v>
      </c>
    </row>
    <row r="17" spans="1:3" x14ac:dyDescent="0.2">
      <c r="A17" s="265" t="s">
        <v>228</v>
      </c>
    </row>
    <row r="18" spans="1:3" x14ac:dyDescent="0.2">
      <c r="A18" s="264" t="s">
        <v>232</v>
      </c>
      <c r="C18" s="257" t="s">
        <v>189</v>
      </c>
    </row>
    <row r="19" spans="1:3" x14ac:dyDescent="0.2">
      <c r="A19" s="257" t="s">
        <v>235</v>
      </c>
      <c r="C19" t="s">
        <v>190</v>
      </c>
    </row>
    <row r="20" spans="1:3" x14ac:dyDescent="0.2">
      <c r="A20" s="257" t="s">
        <v>238</v>
      </c>
      <c r="C20" t="s">
        <v>191</v>
      </c>
    </row>
    <row r="21" spans="1:3" x14ac:dyDescent="0.2">
      <c r="A21" s="257" t="s">
        <v>242</v>
      </c>
      <c r="C21" t="s">
        <v>192</v>
      </c>
    </row>
    <row r="22" spans="1:3" x14ac:dyDescent="0.2">
      <c r="A22" s="257" t="s">
        <v>245</v>
      </c>
      <c r="C22" t="s">
        <v>429</v>
      </c>
    </row>
    <row r="23" spans="1:3" x14ac:dyDescent="0.2">
      <c r="A23" s="257" t="s">
        <v>249</v>
      </c>
      <c r="C23" s="258" t="s">
        <v>193</v>
      </c>
    </row>
    <row r="24" spans="1:3" x14ac:dyDescent="0.2">
      <c r="A24" s="264" t="s">
        <v>252</v>
      </c>
    </row>
    <row r="25" spans="1:3" x14ac:dyDescent="0.2">
      <c r="A25" s="257" t="s">
        <v>261</v>
      </c>
      <c r="C25" s="257" t="s">
        <v>194</v>
      </c>
    </row>
    <row r="26" spans="1:3" x14ac:dyDescent="0.2">
      <c r="A26" s="257" t="s">
        <v>264</v>
      </c>
      <c r="C26" t="s">
        <v>195</v>
      </c>
    </row>
    <row r="27" spans="1:3" x14ac:dyDescent="0.2">
      <c r="A27" s="257" t="s">
        <v>268</v>
      </c>
      <c r="C27" t="s">
        <v>430</v>
      </c>
    </row>
    <row r="28" spans="1:3" x14ac:dyDescent="0.2">
      <c r="A28" s="257" t="s">
        <v>86</v>
      </c>
      <c r="C28" t="s">
        <v>431</v>
      </c>
    </row>
    <row r="29" spans="1:3" x14ac:dyDescent="0.2">
      <c r="A29" s="257" t="s">
        <v>273</v>
      </c>
      <c r="C29" s="258" t="s">
        <v>196</v>
      </c>
    </row>
    <row r="30" spans="1:3" x14ac:dyDescent="0.2">
      <c r="A30" s="257" t="s">
        <v>277</v>
      </c>
    </row>
    <row r="31" spans="1:3" x14ac:dyDescent="0.2">
      <c r="A31" s="257" t="s">
        <v>283</v>
      </c>
      <c r="C31" s="257" t="s">
        <v>197</v>
      </c>
    </row>
    <row r="32" spans="1:3" x14ac:dyDescent="0.2">
      <c r="A32" s="257" t="s">
        <v>287</v>
      </c>
      <c r="C32" t="s">
        <v>198</v>
      </c>
    </row>
    <row r="33" spans="1:3" x14ac:dyDescent="0.2">
      <c r="A33" s="264" t="s">
        <v>290</v>
      </c>
      <c r="C33" t="s">
        <v>199</v>
      </c>
    </row>
    <row r="34" spans="1:3" x14ac:dyDescent="0.2">
      <c r="A34" s="257" t="s">
        <v>293</v>
      </c>
      <c r="C34" t="s">
        <v>200</v>
      </c>
    </row>
    <row r="35" spans="1:3" x14ac:dyDescent="0.2">
      <c r="C35" t="s">
        <v>432</v>
      </c>
    </row>
    <row r="36" spans="1:3" ht="23.25" x14ac:dyDescent="0.2">
      <c r="A36" s="262" t="s">
        <v>579</v>
      </c>
      <c r="C36" s="258" t="s">
        <v>201</v>
      </c>
    </row>
    <row r="38" spans="1:3" x14ac:dyDescent="0.2">
      <c r="A38" s="257" t="s">
        <v>296</v>
      </c>
      <c r="C38" s="257" t="s">
        <v>202</v>
      </c>
    </row>
    <row r="39" spans="1:3" x14ac:dyDescent="0.2">
      <c r="A39" s="257" t="s">
        <v>299</v>
      </c>
      <c r="C39" t="s">
        <v>203</v>
      </c>
    </row>
    <row r="40" spans="1:3" x14ac:dyDescent="0.2">
      <c r="A40" s="257" t="s">
        <v>301</v>
      </c>
      <c r="C40" t="s">
        <v>433</v>
      </c>
    </row>
    <row r="41" spans="1:3" x14ac:dyDescent="0.2">
      <c r="A41" s="257" t="s">
        <v>303</v>
      </c>
      <c r="C41" t="s">
        <v>434</v>
      </c>
    </row>
    <row r="42" spans="1:3" x14ac:dyDescent="0.2">
      <c r="A42" s="257" t="s">
        <v>306</v>
      </c>
      <c r="C42" s="258" t="s">
        <v>204</v>
      </c>
    </row>
    <row r="43" spans="1:3" x14ac:dyDescent="0.2">
      <c r="A43" s="257" t="s">
        <v>308</v>
      </c>
    </row>
    <row r="44" spans="1:3" x14ac:dyDescent="0.2">
      <c r="A44" s="257" t="s">
        <v>312</v>
      </c>
      <c r="C44" s="257" t="s">
        <v>205</v>
      </c>
    </row>
    <row r="45" spans="1:3" x14ac:dyDescent="0.2">
      <c r="A45" s="257" t="s">
        <v>314</v>
      </c>
      <c r="C45" t="s">
        <v>206</v>
      </c>
    </row>
    <row r="46" spans="1:3" x14ac:dyDescent="0.2">
      <c r="A46" s="257" t="s">
        <v>316</v>
      </c>
      <c r="C46" t="s">
        <v>207</v>
      </c>
    </row>
    <row r="47" spans="1:3" x14ac:dyDescent="0.2">
      <c r="A47" s="257" t="s">
        <v>318</v>
      </c>
      <c r="C47" t="s">
        <v>435</v>
      </c>
    </row>
    <row r="48" spans="1:3" x14ac:dyDescent="0.2">
      <c r="A48" s="257" t="s">
        <v>321</v>
      </c>
      <c r="C48" t="s">
        <v>436</v>
      </c>
    </row>
    <row r="49" spans="1:3" x14ac:dyDescent="0.2">
      <c r="A49" s="257" t="s">
        <v>323</v>
      </c>
      <c r="C49" s="258" t="s">
        <v>208</v>
      </c>
    </row>
    <row r="50" spans="1:3" x14ac:dyDescent="0.2">
      <c r="A50" s="257" t="s">
        <v>325</v>
      </c>
    </row>
    <row r="51" spans="1:3" x14ac:dyDescent="0.2">
      <c r="A51" s="257" t="s">
        <v>328</v>
      </c>
      <c r="C51" s="257" t="s">
        <v>209</v>
      </c>
    </row>
    <row r="52" spans="1:3" x14ac:dyDescent="0.2">
      <c r="A52" s="257" t="s">
        <v>330</v>
      </c>
      <c r="C52" t="s">
        <v>210</v>
      </c>
    </row>
    <row r="53" spans="1:3" x14ac:dyDescent="0.2">
      <c r="A53" s="257" t="s">
        <v>333</v>
      </c>
      <c r="C53" t="s">
        <v>437</v>
      </c>
    </row>
    <row r="54" spans="1:3" x14ac:dyDescent="0.2">
      <c r="A54" s="257" t="s">
        <v>335</v>
      </c>
      <c r="C54" s="258" t="s">
        <v>211</v>
      </c>
    </row>
    <row r="55" spans="1:3" x14ac:dyDescent="0.2">
      <c r="A55" s="257" t="s">
        <v>338</v>
      </c>
    </row>
    <row r="56" spans="1:3" x14ac:dyDescent="0.2">
      <c r="A56" s="257" t="s">
        <v>341</v>
      </c>
      <c r="C56" s="257" t="s">
        <v>212</v>
      </c>
    </row>
    <row r="57" spans="1:3" x14ac:dyDescent="0.2">
      <c r="A57" s="257" t="s">
        <v>345</v>
      </c>
      <c r="C57" t="s">
        <v>213</v>
      </c>
    </row>
    <row r="58" spans="1:3" x14ac:dyDescent="0.2">
      <c r="C58" t="s">
        <v>214</v>
      </c>
    </row>
    <row r="59" spans="1:3" ht="23.25" x14ac:dyDescent="0.2">
      <c r="A59" s="262" t="s">
        <v>580</v>
      </c>
      <c r="C59" t="s">
        <v>438</v>
      </c>
    </row>
    <row r="60" spans="1:3" x14ac:dyDescent="0.2">
      <c r="C60" s="258" t="s">
        <v>215</v>
      </c>
    </row>
    <row r="61" spans="1:3" x14ac:dyDescent="0.2">
      <c r="A61" s="257" t="s">
        <v>348</v>
      </c>
    </row>
    <row r="62" spans="1:3" x14ac:dyDescent="0.2">
      <c r="A62" s="257" t="s">
        <v>351</v>
      </c>
      <c r="C62" s="257" t="s">
        <v>216</v>
      </c>
    </row>
    <row r="63" spans="1:3" x14ac:dyDescent="0.2">
      <c r="A63" s="257" t="s">
        <v>354</v>
      </c>
      <c r="C63" t="s">
        <v>439</v>
      </c>
    </row>
    <row r="64" spans="1:3" x14ac:dyDescent="0.2">
      <c r="A64" s="257" t="s">
        <v>357</v>
      </c>
      <c r="C64" t="s">
        <v>217</v>
      </c>
    </row>
    <row r="65" spans="1:3" x14ac:dyDescent="0.2">
      <c r="A65" s="257" t="s">
        <v>359</v>
      </c>
      <c r="C65" t="s">
        <v>440</v>
      </c>
    </row>
    <row r="66" spans="1:3" x14ac:dyDescent="0.2">
      <c r="C66" s="258" t="s">
        <v>218</v>
      </c>
    </row>
    <row r="67" spans="1:3" ht="23.25" x14ac:dyDescent="0.2">
      <c r="A67" s="262" t="s">
        <v>362</v>
      </c>
    </row>
    <row r="68" spans="1:3" x14ac:dyDescent="0.2">
      <c r="C68" s="257" t="s">
        <v>219</v>
      </c>
    </row>
    <row r="69" spans="1:3" x14ac:dyDescent="0.2">
      <c r="A69" s="257" t="s">
        <v>363</v>
      </c>
      <c r="C69" t="s">
        <v>441</v>
      </c>
    </row>
    <row r="70" spans="1:3" x14ac:dyDescent="0.2">
      <c r="C70" t="s">
        <v>220</v>
      </c>
    </row>
    <row r="71" spans="1:3" ht="23.25" x14ac:dyDescent="0.2">
      <c r="A71" s="262" t="s">
        <v>365</v>
      </c>
      <c r="C71" t="s">
        <v>442</v>
      </c>
    </row>
    <row r="72" spans="1:3" x14ac:dyDescent="0.2">
      <c r="C72" s="258" t="s">
        <v>221</v>
      </c>
    </row>
    <row r="73" spans="1:3" x14ac:dyDescent="0.2">
      <c r="A73" s="257" t="s">
        <v>366</v>
      </c>
    </row>
    <row r="74" spans="1:3" x14ac:dyDescent="0.2">
      <c r="A74" s="257" t="s">
        <v>91</v>
      </c>
      <c r="C74" s="257" t="s">
        <v>222</v>
      </c>
    </row>
    <row r="75" spans="1:3" x14ac:dyDescent="0.2">
      <c r="A75" s="257" t="s">
        <v>94</v>
      </c>
      <c r="C75" t="s">
        <v>443</v>
      </c>
    </row>
    <row r="76" spans="1:3" x14ac:dyDescent="0.2">
      <c r="A76" s="257" t="s">
        <v>376</v>
      </c>
      <c r="C76" t="s">
        <v>444</v>
      </c>
    </row>
    <row r="77" spans="1:3" x14ac:dyDescent="0.2">
      <c r="A77" s="257" t="s">
        <v>379</v>
      </c>
      <c r="C77" t="s">
        <v>445</v>
      </c>
    </row>
    <row r="78" spans="1:3" x14ac:dyDescent="0.2">
      <c r="A78" s="264" t="s">
        <v>383</v>
      </c>
      <c r="C78" t="s">
        <v>446</v>
      </c>
    </row>
    <row r="79" spans="1:3" x14ac:dyDescent="0.2">
      <c r="A79" s="257" t="s">
        <v>385</v>
      </c>
      <c r="C79" s="258" t="s">
        <v>223</v>
      </c>
    </row>
    <row r="80" spans="1:3" x14ac:dyDescent="0.2">
      <c r="A80" s="264" t="s">
        <v>388</v>
      </c>
    </row>
    <row r="81" spans="1:3" x14ac:dyDescent="0.2">
      <c r="A81" s="257" t="s">
        <v>392</v>
      </c>
      <c r="C81" s="257" t="s">
        <v>224</v>
      </c>
    </row>
    <row r="82" spans="1:3" x14ac:dyDescent="0.2">
      <c r="A82" s="257" t="s">
        <v>395</v>
      </c>
      <c r="C82" t="s">
        <v>225</v>
      </c>
    </row>
    <row r="83" spans="1:3" x14ac:dyDescent="0.2">
      <c r="A83" s="257" t="s">
        <v>97</v>
      </c>
      <c r="C83" t="s">
        <v>226</v>
      </c>
    </row>
    <row r="84" spans="1:3" x14ac:dyDescent="0.2">
      <c r="A84" s="257" t="s">
        <v>401</v>
      </c>
      <c r="C84" t="s">
        <v>447</v>
      </c>
    </row>
    <row r="85" spans="1:3" x14ac:dyDescent="0.2">
      <c r="A85" s="257" t="s">
        <v>405</v>
      </c>
      <c r="C85" t="s">
        <v>448</v>
      </c>
    </row>
    <row r="86" spans="1:3" x14ac:dyDescent="0.2">
      <c r="A86" s="257" t="s">
        <v>408</v>
      </c>
      <c r="C86" s="258" t="s">
        <v>227</v>
      </c>
    </row>
    <row r="87" spans="1:3" x14ac:dyDescent="0.2">
      <c r="A87" s="257" t="s">
        <v>411</v>
      </c>
    </row>
    <row r="88" spans="1:3" x14ac:dyDescent="0.2">
      <c r="A88" s="257" t="s">
        <v>102</v>
      </c>
      <c r="C88" s="257" t="s">
        <v>228</v>
      </c>
    </row>
    <row r="89" spans="1:3" x14ac:dyDescent="0.2">
      <c r="A89" s="257" t="s">
        <v>103</v>
      </c>
      <c r="C89" t="s">
        <v>229</v>
      </c>
    </row>
    <row r="90" spans="1:3" x14ac:dyDescent="0.2">
      <c r="A90" s="257" t="s">
        <v>418</v>
      </c>
      <c r="C90" t="s">
        <v>230</v>
      </c>
    </row>
    <row r="91" spans="1:3" x14ac:dyDescent="0.2">
      <c r="A91" s="257" t="s">
        <v>104</v>
      </c>
      <c r="C91" t="s">
        <v>449</v>
      </c>
    </row>
    <row r="92" spans="1:3" x14ac:dyDescent="0.2">
      <c r="C92" s="258" t="s">
        <v>231</v>
      </c>
    </row>
    <row r="94" spans="1:3" x14ac:dyDescent="0.2">
      <c r="C94" s="257" t="s">
        <v>232</v>
      </c>
    </row>
    <row r="95" spans="1:3" x14ac:dyDescent="0.2">
      <c r="A95" s="258"/>
      <c r="C95" t="s">
        <v>450</v>
      </c>
    </row>
    <row r="96" spans="1:3" x14ac:dyDescent="0.2">
      <c r="C96" t="s">
        <v>233</v>
      </c>
    </row>
    <row r="97" spans="3:3" x14ac:dyDescent="0.2">
      <c r="C97" t="s">
        <v>451</v>
      </c>
    </row>
    <row r="98" spans="3:3" x14ac:dyDescent="0.2">
      <c r="C98" s="258" t="s">
        <v>234</v>
      </c>
    </row>
    <row r="100" spans="3:3" x14ac:dyDescent="0.2">
      <c r="C100" s="257" t="s">
        <v>235</v>
      </c>
    </row>
    <row r="101" spans="3:3" x14ac:dyDescent="0.2">
      <c r="C101" t="s">
        <v>236</v>
      </c>
    </row>
    <row r="102" spans="3:3" x14ac:dyDescent="0.2">
      <c r="C102" t="s">
        <v>452</v>
      </c>
    </row>
    <row r="103" spans="3:3" x14ac:dyDescent="0.2">
      <c r="C103" t="s">
        <v>453</v>
      </c>
    </row>
    <row r="104" spans="3:3" x14ac:dyDescent="0.2">
      <c r="C104" s="258" t="s">
        <v>237</v>
      </c>
    </row>
    <row r="106" spans="3:3" x14ac:dyDescent="0.2">
      <c r="C106" s="257" t="s">
        <v>238</v>
      </c>
    </row>
    <row r="107" spans="3:3" x14ac:dyDescent="0.2">
      <c r="C107" t="s">
        <v>239</v>
      </c>
    </row>
    <row r="108" spans="3:3" x14ac:dyDescent="0.2">
      <c r="C108" t="s">
        <v>240</v>
      </c>
    </row>
    <row r="109" spans="3:3" x14ac:dyDescent="0.2">
      <c r="C109" t="s">
        <v>454</v>
      </c>
    </row>
    <row r="110" spans="3:3" x14ac:dyDescent="0.2">
      <c r="C110" s="258" t="s">
        <v>241</v>
      </c>
    </row>
    <row r="112" spans="3:3" x14ac:dyDescent="0.2">
      <c r="C112" s="257" t="s">
        <v>242</v>
      </c>
    </row>
    <row r="113" spans="3:3" x14ac:dyDescent="0.2">
      <c r="C113" t="s">
        <v>455</v>
      </c>
    </row>
    <row r="114" spans="3:3" x14ac:dyDescent="0.2">
      <c r="C114" t="s">
        <v>243</v>
      </c>
    </row>
    <row r="115" spans="3:3" x14ac:dyDescent="0.2">
      <c r="C115" s="258" t="s">
        <v>244</v>
      </c>
    </row>
    <row r="117" spans="3:3" x14ac:dyDescent="0.2">
      <c r="C117" s="257" t="s">
        <v>245</v>
      </c>
    </row>
    <row r="118" spans="3:3" x14ac:dyDescent="0.2">
      <c r="C118" t="s">
        <v>246</v>
      </c>
    </row>
    <row r="119" spans="3:3" x14ac:dyDescent="0.2">
      <c r="C119" t="s">
        <v>247</v>
      </c>
    </row>
    <row r="120" spans="3:3" x14ac:dyDescent="0.2">
      <c r="C120" t="s">
        <v>456</v>
      </c>
    </row>
    <row r="121" spans="3:3" x14ac:dyDescent="0.2">
      <c r="C121" s="258" t="s">
        <v>248</v>
      </c>
    </row>
    <row r="123" spans="3:3" x14ac:dyDescent="0.2">
      <c r="C123" s="257" t="s">
        <v>249</v>
      </c>
    </row>
    <row r="124" spans="3:3" x14ac:dyDescent="0.2">
      <c r="C124" s="259"/>
    </row>
    <row r="125" spans="3:3" x14ac:dyDescent="0.2">
      <c r="C125" s="261" t="s">
        <v>250</v>
      </c>
    </row>
    <row r="126" spans="3:3" x14ac:dyDescent="0.2">
      <c r="C126" s="261" t="s">
        <v>251</v>
      </c>
    </row>
    <row r="129" spans="3:3" x14ac:dyDescent="0.2">
      <c r="C129" s="257" t="s">
        <v>252</v>
      </c>
    </row>
    <row r="130" spans="3:3" x14ac:dyDescent="0.2">
      <c r="C130" s="259"/>
    </row>
    <row r="131" spans="3:3" x14ac:dyDescent="0.2">
      <c r="C131" s="259" t="s">
        <v>253</v>
      </c>
    </row>
    <row r="132" spans="3:3" x14ac:dyDescent="0.2">
      <c r="C132" s="259" t="s">
        <v>457</v>
      </c>
    </row>
    <row r="133" spans="3:3" x14ac:dyDescent="0.2">
      <c r="C133" s="259" t="s">
        <v>254</v>
      </c>
    </row>
    <row r="134" spans="3:3" x14ac:dyDescent="0.2">
      <c r="C134" s="259" t="s">
        <v>458</v>
      </c>
    </row>
    <row r="135" spans="3:3" x14ac:dyDescent="0.2">
      <c r="C135" s="259"/>
    </row>
    <row r="136" spans="3:3" x14ac:dyDescent="0.2">
      <c r="C136" s="259" t="s">
        <v>255</v>
      </c>
    </row>
    <row r="137" spans="3:3" x14ac:dyDescent="0.2">
      <c r="C137" s="259" t="s">
        <v>459</v>
      </c>
    </row>
    <row r="138" spans="3:3" x14ac:dyDescent="0.2">
      <c r="C138" s="259" t="s">
        <v>460</v>
      </c>
    </row>
    <row r="139" spans="3:3" x14ac:dyDescent="0.2">
      <c r="C139" s="259" t="s">
        <v>461</v>
      </c>
    </row>
    <row r="140" spans="3:3" x14ac:dyDescent="0.2">
      <c r="C140" s="259"/>
    </row>
    <row r="141" spans="3:3" x14ac:dyDescent="0.2">
      <c r="C141" s="259" t="s">
        <v>256</v>
      </c>
    </row>
    <row r="142" spans="3:3" x14ac:dyDescent="0.2">
      <c r="C142" s="259" t="s">
        <v>257</v>
      </c>
    </row>
    <row r="143" spans="3:3" x14ac:dyDescent="0.2">
      <c r="C143" s="259" t="s">
        <v>462</v>
      </c>
    </row>
    <row r="144" spans="3:3" x14ac:dyDescent="0.2">
      <c r="C144" s="259" t="s">
        <v>463</v>
      </c>
    </row>
    <row r="145" spans="3:3" x14ac:dyDescent="0.2">
      <c r="C145" s="259"/>
    </row>
    <row r="146" spans="3:3" x14ac:dyDescent="0.2">
      <c r="C146" s="259" t="s">
        <v>258</v>
      </c>
    </row>
    <row r="147" spans="3:3" x14ac:dyDescent="0.2">
      <c r="C147" s="259" t="s">
        <v>259</v>
      </c>
    </row>
    <row r="148" spans="3:3" x14ac:dyDescent="0.2">
      <c r="C148" s="259" t="s">
        <v>464</v>
      </c>
    </row>
    <row r="149" spans="3:3" x14ac:dyDescent="0.2">
      <c r="C149" s="259" t="s">
        <v>465</v>
      </c>
    </row>
    <row r="150" spans="3:3" x14ac:dyDescent="0.2">
      <c r="C150" s="259"/>
    </row>
    <row r="151" spans="3:3" x14ac:dyDescent="0.2">
      <c r="C151" s="259" t="s">
        <v>258</v>
      </c>
    </row>
    <row r="152" spans="3:3" x14ac:dyDescent="0.2">
      <c r="C152" s="259" t="s">
        <v>466</v>
      </c>
    </row>
    <row r="153" spans="3:3" x14ac:dyDescent="0.2">
      <c r="C153" s="259" t="s">
        <v>467</v>
      </c>
    </row>
    <row r="154" spans="3:3" x14ac:dyDescent="0.2">
      <c r="C154" s="259" t="s">
        <v>468</v>
      </c>
    </row>
    <row r="156" spans="3:3" x14ac:dyDescent="0.2">
      <c r="C156" s="258" t="s">
        <v>260</v>
      </c>
    </row>
    <row r="159" spans="3:3" x14ac:dyDescent="0.2">
      <c r="C159" s="257" t="s">
        <v>261</v>
      </c>
    </row>
    <row r="160" spans="3:3" x14ac:dyDescent="0.2">
      <c r="C160" s="259"/>
    </row>
    <row r="161" spans="3:3" x14ac:dyDescent="0.2">
      <c r="C161" s="261" t="s">
        <v>262</v>
      </c>
    </row>
    <row r="162" spans="3:3" x14ac:dyDescent="0.2">
      <c r="C162" s="261" t="s">
        <v>263</v>
      </c>
    </row>
    <row r="165" spans="3:3" x14ac:dyDescent="0.2">
      <c r="C165" s="257" t="s">
        <v>264</v>
      </c>
    </row>
    <row r="166" spans="3:3" x14ac:dyDescent="0.2">
      <c r="C166" t="s">
        <v>265</v>
      </c>
    </row>
    <row r="167" spans="3:3" x14ac:dyDescent="0.2">
      <c r="C167" t="s">
        <v>266</v>
      </c>
    </row>
    <row r="168" spans="3:3" x14ac:dyDescent="0.2">
      <c r="C168" t="s">
        <v>469</v>
      </c>
    </row>
    <row r="169" spans="3:3" x14ac:dyDescent="0.2">
      <c r="C169" s="258" t="s">
        <v>267</v>
      </c>
    </row>
    <row r="171" spans="3:3" x14ac:dyDescent="0.2">
      <c r="C171" s="257" t="s">
        <v>268</v>
      </c>
    </row>
    <row r="172" spans="3:3" x14ac:dyDescent="0.2">
      <c r="C172" t="s">
        <v>269</v>
      </c>
    </row>
    <row r="173" spans="3:3" x14ac:dyDescent="0.2">
      <c r="C173" t="s">
        <v>470</v>
      </c>
    </row>
    <row r="174" spans="3:3" x14ac:dyDescent="0.2">
      <c r="C174" t="s">
        <v>471</v>
      </c>
    </row>
    <row r="175" spans="3:3" x14ac:dyDescent="0.2">
      <c r="C175" s="258" t="s">
        <v>270</v>
      </c>
    </row>
    <row r="177" spans="3:3" x14ac:dyDescent="0.2">
      <c r="C177" s="257" t="s">
        <v>86</v>
      </c>
    </row>
    <row r="178" spans="3:3" x14ac:dyDescent="0.2">
      <c r="C178" t="s">
        <v>271</v>
      </c>
    </row>
    <row r="179" spans="3:3" x14ac:dyDescent="0.2">
      <c r="C179" t="s">
        <v>472</v>
      </c>
    </row>
    <row r="180" spans="3:3" x14ac:dyDescent="0.2">
      <c r="C180" s="258" t="s">
        <v>272</v>
      </c>
    </row>
    <row r="182" spans="3:3" x14ac:dyDescent="0.2">
      <c r="C182" s="257" t="s">
        <v>273</v>
      </c>
    </row>
    <row r="183" spans="3:3" x14ac:dyDescent="0.2">
      <c r="C183" t="s">
        <v>274</v>
      </c>
    </row>
    <row r="184" spans="3:3" x14ac:dyDescent="0.2">
      <c r="C184" t="s">
        <v>275</v>
      </c>
    </row>
    <row r="185" spans="3:3" x14ac:dyDescent="0.2">
      <c r="C185" t="s">
        <v>473</v>
      </c>
    </row>
    <row r="186" spans="3:3" x14ac:dyDescent="0.2">
      <c r="C186" s="258" t="s">
        <v>276</v>
      </c>
    </row>
    <row r="188" spans="3:3" x14ac:dyDescent="0.2">
      <c r="C188" s="257" t="s">
        <v>277</v>
      </c>
    </row>
    <row r="189" spans="3:3" x14ac:dyDescent="0.2">
      <c r="C189" t="s">
        <v>278</v>
      </c>
    </row>
    <row r="190" spans="3:3" x14ac:dyDescent="0.2">
      <c r="C190" t="s">
        <v>243</v>
      </c>
    </row>
    <row r="191" spans="3:3" x14ac:dyDescent="0.2">
      <c r="C191" t="s">
        <v>474</v>
      </c>
    </row>
    <row r="192" spans="3:3" x14ac:dyDescent="0.2">
      <c r="C192" s="258" t="s">
        <v>279</v>
      </c>
    </row>
    <row r="194" spans="3:3" x14ac:dyDescent="0.2">
      <c r="C194" s="257" t="s">
        <v>280</v>
      </c>
    </row>
    <row r="195" spans="3:3" x14ac:dyDescent="0.2">
      <c r="C195" t="s">
        <v>475</v>
      </c>
    </row>
    <row r="196" spans="3:3" x14ac:dyDescent="0.2">
      <c r="C196" t="s">
        <v>281</v>
      </c>
    </row>
    <row r="197" spans="3:3" x14ac:dyDescent="0.2">
      <c r="C197" t="s">
        <v>476</v>
      </c>
    </row>
    <row r="198" spans="3:3" x14ac:dyDescent="0.2">
      <c r="C198" s="258" t="s">
        <v>282</v>
      </c>
    </row>
    <row r="200" spans="3:3" x14ac:dyDescent="0.2">
      <c r="C200" s="257" t="s">
        <v>283</v>
      </c>
    </row>
    <row r="201" spans="3:3" x14ac:dyDescent="0.2">
      <c r="C201" t="s">
        <v>284</v>
      </c>
    </row>
    <row r="202" spans="3:3" x14ac:dyDescent="0.2">
      <c r="C202" t="s">
        <v>285</v>
      </c>
    </row>
    <row r="203" spans="3:3" x14ac:dyDescent="0.2">
      <c r="C203" t="s">
        <v>477</v>
      </c>
    </row>
    <row r="204" spans="3:3" x14ac:dyDescent="0.2">
      <c r="C204" s="258" t="s">
        <v>286</v>
      </c>
    </row>
    <row r="206" spans="3:3" x14ac:dyDescent="0.2">
      <c r="C206" s="257" t="s">
        <v>287</v>
      </c>
    </row>
    <row r="207" spans="3:3" x14ac:dyDescent="0.2">
      <c r="C207" s="259"/>
    </row>
    <row r="208" spans="3:3" x14ac:dyDescent="0.2">
      <c r="C208" s="261" t="s">
        <v>288</v>
      </c>
    </row>
    <row r="209" spans="3:3" x14ac:dyDescent="0.2">
      <c r="C209" s="261" t="s">
        <v>289</v>
      </c>
    </row>
    <row r="212" spans="3:3" x14ac:dyDescent="0.2">
      <c r="C212" s="257" t="s">
        <v>290</v>
      </c>
    </row>
    <row r="213" spans="3:3" x14ac:dyDescent="0.2">
      <c r="C213" t="s">
        <v>291</v>
      </c>
    </row>
    <row r="214" spans="3:3" x14ac:dyDescent="0.2">
      <c r="C214" t="s">
        <v>243</v>
      </c>
    </row>
    <row r="215" spans="3:3" x14ac:dyDescent="0.2">
      <c r="C215" t="s">
        <v>478</v>
      </c>
    </row>
    <row r="216" spans="3:3" x14ac:dyDescent="0.2">
      <c r="C216" s="258" t="s">
        <v>292</v>
      </c>
    </row>
    <row r="218" spans="3:3" x14ac:dyDescent="0.2">
      <c r="C218" s="257" t="s">
        <v>293</v>
      </c>
    </row>
    <row r="219" spans="3:3" x14ac:dyDescent="0.2">
      <c r="C219" t="s">
        <v>479</v>
      </c>
    </row>
    <row r="220" spans="3:3" x14ac:dyDescent="0.2">
      <c r="C220" t="s">
        <v>254</v>
      </c>
    </row>
    <row r="221" spans="3:3" x14ac:dyDescent="0.2">
      <c r="C221" t="s">
        <v>480</v>
      </c>
    </row>
    <row r="222" spans="3:3" x14ac:dyDescent="0.2">
      <c r="C222" s="258" t="s">
        <v>294</v>
      </c>
    </row>
    <row r="226" spans="3:3" ht="23.25" x14ac:dyDescent="0.2">
      <c r="C226" s="262" t="s">
        <v>295</v>
      </c>
    </row>
    <row r="228" spans="3:3" x14ac:dyDescent="0.2">
      <c r="C228" s="257" t="s">
        <v>296</v>
      </c>
    </row>
    <row r="229" spans="3:3" x14ac:dyDescent="0.2">
      <c r="C229" t="s">
        <v>481</v>
      </c>
    </row>
    <row r="230" spans="3:3" x14ac:dyDescent="0.2">
      <c r="C230" t="s">
        <v>297</v>
      </c>
    </row>
    <row r="231" spans="3:3" x14ac:dyDescent="0.2">
      <c r="C231" t="s">
        <v>482</v>
      </c>
    </row>
    <row r="232" spans="3:3" x14ac:dyDescent="0.2">
      <c r="C232" t="s">
        <v>483</v>
      </c>
    </row>
    <row r="233" spans="3:3" x14ac:dyDescent="0.2">
      <c r="C233" s="258" t="s">
        <v>298</v>
      </c>
    </row>
    <row r="235" spans="3:3" x14ac:dyDescent="0.2">
      <c r="C235" s="257" t="s">
        <v>299</v>
      </c>
    </row>
    <row r="236" spans="3:3" x14ac:dyDescent="0.2">
      <c r="C236" t="s">
        <v>484</v>
      </c>
    </row>
    <row r="237" spans="3:3" x14ac:dyDescent="0.2">
      <c r="C237" t="s">
        <v>220</v>
      </c>
    </row>
    <row r="238" spans="3:3" x14ac:dyDescent="0.2">
      <c r="C238" t="s">
        <v>485</v>
      </c>
    </row>
    <row r="239" spans="3:3" x14ac:dyDescent="0.2">
      <c r="C239" s="258" t="s">
        <v>300</v>
      </c>
    </row>
    <row r="241" spans="3:3" x14ac:dyDescent="0.2">
      <c r="C241" s="257" t="s">
        <v>301</v>
      </c>
    </row>
    <row r="242" spans="3:3" x14ac:dyDescent="0.2">
      <c r="C242" t="s">
        <v>239</v>
      </c>
    </row>
    <row r="243" spans="3:3" x14ac:dyDescent="0.2">
      <c r="C243" t="s">
        <v>486</v>
      </c>
    </row>
    <row r="244" spans="3:3" x14ac:dyDescent="0.2">
      <c r="C244" t="s">
        <v>487</v>
      </c>
    </row>
    <row r="245" spans="3:3" x14ac:dyDescent="0.2">
      <c r="C245" s="258" t="s">
        <v>302</v>
      </c>
    </row>
    <row r="247" spans="3:3" x14ac:dyDescent="0.2">
      <c r="C247" s="257" t="s">
        <v>303</v>
      </c>
    </row>
    <row r="248" spans="3:3" x14ac:dyDescent="0.2">
      <c r="C248" t="s">
        <v>304</v>
      </c>
    </row>
    <row r="249" spans="3:3" x14ac:dyDescent="0.2">
      <c r="C249" t="s">
        <v>254</v>
      </c>
    </row>
    <row r="250" spans="3:3" x14ac:dyDescent="0.2">
      <c r="C250" t="s">
        <v>488</v>
      </c>
    </row>
    <row r="251" spans="3:3" x14ac:dyDescent="0.2">
      <c r="C251" s="258" t="s">
        <v>305</v>
      </c>
    </row>
    <row r="253" spans="3:3" x14ac:dyDescent="0.2">
      <c r="C253" s="257" t="s">
        <v>306</v>
      </c>
    </row>
    <row r="254" spans="3:3" x14ac:dyDescent="0.2">
      <c r="C254" t="s">
        <v>489</v>
      </c>
    </row>
    <row r="255" spans="3:3" x14ac:dyDescent="0.2">
      <c r="C255" t="s">
        <v>220</v>
      </c>
    </row>
    <row r="256" spans="3:3" x14ac:dyDescent="0.2">
      <c r="C256" t="s">
        <v>490</v>
      </c>
    </row>
    <row r="257" spans="3:3" x14ac:dyDescent="0.2">
      <c r="C257" s="258" t="s">
        <v>307</v>
      </c>
    </row>
    <row r="259" spans="3:3" x14ac:dyDescent="0.2">
      <c r="C259" s="257" t="s">
        <v>308</v>
      </c>
    </row>
    <row r="260" spans="3:3" x14ac:dyDescent="0.2">
      <c r="C260" t="s">
        <v>309</v>
      </c>
    </row>
    <row r="261" spans="3:3" x14ac:dyDescent="0.2">
      <c r="C261" t="s">
        <v>491</v>
      </c>
    </row>
    <row r="262" spans="3:3" x14ac:dyDescent="0.2">
      <c r="C262" t="s">
        <v>310</v>
      </c>
    </row>
    <row r="263" spans="3:3" x14ac:dyDescent="0.2">
      <c r="C263" t="s">
        <v>492</v>
      </c>
    </row>
    <row r="264" spans="3:3" x14ac:dyDescent="0.2">
      <c r="C264" s="258" t="s">
        <v>311</v>
      </c>
    </row>
    <row r="266" spans="3:3" x14ac:dyDescent="0.2">
      <c r="C266" s="257" t="s">
        <v>312</v>
      </c>
    </row>
    <row r="267" spans="3:3" x14ac:dyDescent="0.2">
      <c r="C267" t="s">
        <v>493</v>
      </c>
    </row>
    <row r="268" spans="3:3" x14ac:dyDescent="0.2">
      <c r="C268" t="s">
        <v>494</v>
      </c>
    </row>
    <row r="269" spans="3:3" x14ac:dyDescent="0.2">
      <c r="C269" t="s">
        <v>495</v>
      </c>
    </row>
    <row r="270" spans="3:3" x14ac:dyDescent="0.2">
      <c r="C270" t="s">
        <v>496</v>
      </c>
    </row>
    <row r="271" spans="3:3" x14ac:dyDescent="0.2">
      <c r="C271" s="258" t="s">
        <v>313</v>
      </c>
    </row>
    <row r="273" spans="3:3" x14ac:dyDescent="0.2">
      <c r="C273" s="257" t="s">
        <v>314</v>
      </c>
    </row>
    <row r="274" spans="3:3" x14ac:dyDescent="0.2">
      <c r="C274" t="s">
        <v>497</v>
      </c>
    </row>
    <row r="275" spans="3:3" x14ac:dyDescent="0.2">
      <c r="C275" t="s">
        <v>498</v>
      </c>
    </row>
    <row r="276" spans="3:3" x14ac:dyDescent="0.2">
      <c r="C276" t="s">
        <v>499</v>
      </c>
    </row>
    <row r="277" spans="3:3" x14ac:dyDescent="0.2">
      <c r="C277" t="s">
        <v>500</v>
      </c>
    </row>
    <row r="278" spans="3:3" x14ac:dyDescent="0.2">
      <c r="C278" s="258" t="s">
        <v>315</v>
      </c>
    </row>
    <row r="280" spans="3:3" x14ac:dyDescent="0.2">
      <c r="C280" s="257" t="s">
        <v>316</v>
      </c>
    </row>
    <row r="281" spans="3:3" x14ac:dyDescent="0.2">
      <c r="C281" t="s">
        <v>501</v>
      </c>
    </row>
    <row r="282" spans="3:3" x14ac:dyDescent="0.2">
      <c r="C282" t="s">
        <v>502</v>
      </c>
    </row>
    <row r="283" spans="3:3" x14ac:dyDescent="0.2">
      <c r="C283" t="s">
        <v>503</v>
      </c>
    </row>
    <row r="284" spans="3:3" x14ac:dyDescent="0.2">
      <c r="C284" s="258" t="s">
        <v>317</v>
      </c>
    </row>
    <row r="286" spans="3:3" x14ac:dyDescent="0.2">
      <c r="C286" s="257" t="s">
        <v>318</v>
      </c>
    </row>
    <row r="287" spans="3:3" x14ac:dyDescent="0.2">
      <c r="C287" t="s">
        <v>319</v>
      </c>
    </row>
    <row r="288" spans="3:3" x14ac:dyDescent="0.2">
      <c r="C288" t="s">
        <v>504</v>
      </c>
    </row>
    <row r="289" spans="3:3" x14ac:dyDescent="0.2">
      <c r="C289" t="s">
        <v>505</v>
      </c>
    </row>
    <row r="290" spans="3:3" x14ac:dyDescent="0.2">
      <c r="C290" t="s">
        <v>506</v>
      </c>
    </row>
    <row r="291" spans="3:3" x14ac:dyDescent="0.2">
      <c r="C291" s="258" t="s">
        <v>320</v>
      </c>
    </row>
    <row r="293" spans="3:3" x14ac:dyDescent="0.2">
      <c r="C293" s="257" t="s">
        <v>321</v>
      </c>
    </row>
    <row r="294" spans="3:3" x14ac:dyDescent="0.2">
      <c r="C294" t="s">
        <v>507</v>
      </c>
    </row>
    <row r="295" spans="3:3" x14ac:dyDescent="0.2">
      <c r="C295" t="s">
        <v>508</v>
      </c>
    </row>
    <row r="296" spans="3:3" x14ac:dyDescent="0.2">
      <c r="C296" t="s">
        <v>509</v>
      </c>
    </row>
    <row r="297" spans="3:3" x14ac:dyDescent="0.2">
      <c r="C297" s="258" t="s">
        <v>322</v>
      </c>
    </row>
    <row r="299" spans="3:3" x14ac:dyDescent="0.2">
      <c r="C299" s="257" t="s">
        <v>323</v>
      </c>
    </row>
    <row r="300" spans="3:3" x14ac:dyDescent="0.2">
      <c r="C300" t="s">
        <v>510</v>
      </c>
    </row>
    <row r="301" spans="3:3" x14ac:dyDescent="0.2">
      <c r="C301" t="s">
        <v>511</v>
      </c>
    </row>
    <row r="302" spans="3:3" x14ac:dyDescent="0.2">
      <c r="C302" t="s">
        <v>512</v>
      </c>
    </row>
    <row r="303" spans="3:3" x14ac:dyDescent="0.2">
      <c r="C303" s="258" t="s">
        <v>324</v>
      </c>
    </row>
    <row r="305" spans="3:3" x14ac:dyDescent="0.2">
      <c r="C305" s="257" t="s">
        <v>325</v>
      </c>
    </row>
    <row r="306" spans="3:3" x14ac:dyDescent="0.2">
      <c r="C306" t="s">
        <v>513</v>
      </c>
    </row>
    <row r="307" spans="3:3" x14ac:dyDescent="0.2">
      <c r="C307" t="s">
        <v>514</v>
      </c>
    </row>
    <row r="308" spans="3:3" x14ac:dyDescent="0.2">
      <c r="C308" t="s">
        <v>326</v>
      </c>
    </row>
    <row r="309" spans="3:3" x14ac:dyDescent="0.2">
      <c r="C309" t="s">
        <v>515</v>
      </c>
    </row>
    <row r="310" spans="3:3" x14ac:dyDescent="0.2">
      <c r="C310" s="258" t="s">
        <v>327</v>
      </c>
    </row>
    <row r="312" spans="3:3" x14ac:dyDescent="0.2">
      <c r="C312" s="257" t="s">
        <v>328</v>
      </c>
    </row>
    <row r="313" spans="3:3" x14ac:dyDescent="0.2">
      <c r="C313" t="s">
        <v>516</v>
      </c>
    </row>
    <row r="314" spans="3:3" x14ac:dyDescent="0.2">
      <c r="C314" t="s">
        <v>517</v>
      </c>
    </row>
    <row r="315" spans="3:3" x14ac:dyDescent="0.2">
      <c r="C315" t="s">
        <v>518</v>
      </c>
    </row>
    <row r="316" spans="3:3" x14ac:dyDescent="0.2">
      <c r="C316" s="258" t="s">
        <v>329</v>
      </c>
    </row>
    <row r="318" spans="3:3" x14ac:dyDescent="0.2">
      <c r="C318" s="257" t="s">
        <v>330</v>
      </c>
    </row>
    <row r="319" spans="3:3" x14ac:dyDescent="0.2">
      <c r="C319" t="s">
        <v>331</v>
      </c>
    </row>
    <row r="320" spans="3:3" x14ac:dyDescent="0.2">
      <c r="C320" t="s">
        <v>519</v>
      </c>
    </row>
    <row r="321" spans="3:3" x14ac:dyDescent="0.2">
      <c r="C321" t="s">
        <v>520</v>
      </c>
    </row>
    <row r="322" spans="3:3" x14ac:dyDescent="0.2">
      <c r="C322" s="258" t="s">
        <v>332</v>
      </c>
    </row>
    <row r="324" spans="3:3" x14ac:dyDescent="0.2">
      <c r="C324" s="257" t="s">
        <v>333</v>
      </c>
    </row>
    <row r="325" spans="3:3" x14ac:dyDescent="0.2">
      <c r="C325" t="s">
        <v>521</v>
      </c>
    </row>
    <row r="326" spans="3:3" x14ac:dyDescent="0.2">
      <c r="C326" t="s">
        <v>522</v>
      </c>
    </row>
    <row r="327" spans="3:3" x14ac:dyDescent="0.2">
      <c r="C327" t="s">
        <v>523</v>
      </c>
    </row>
    <row r="328" spans="3:3" x14ac:dyDescent="0.2">
      <c r="C328" t="s">
        <v>524</v>
      </c>
    </row>
    <row r="329" spans="3:3" x14ac:dyDescent="0.2">
      <c r="C329" s="258" t="s">
        <v>334</v>
      </c>
    </row>
    <row r="331" spans="3:3" x14ac:dyDescent="0.2">
      <c r="C331" s="257" t="s">
        <v>335</v>
      </c>
    </row>
    <row r="332" spans="3:3" x14ac:dyDescent="0.2">
      <c r="C332" t="s">
        <v>525</v>
      </c>
    </row>
    <row r="333" spans="3:3" x14ac:dyDescent="0.2">
      <c r="C333" t="s">
        <v>336</v>
      </c>
    </row>
    <row r="334" spans="3:3" x14ac:dyDescent="0.2">
      <c r="C334" t="s">
        <v>526</v>
      </c>
    </row>
    <row r="335" spans="3:3" x14ac:dyDescent="0.2">
      <c r="C335" s="258" t="s">
        <v>337</v>
      </c>
    </row>
    <row r="337" spans="3:3" x14ac:dyDescent="0.2">
      <c r="C337" s="257" t="s">
        <v>338</v>
      </c>
    </row>
    <row r="338" spans="3:3" x14ac:dyDescent="0.2">
      <c r="C338" t="s">
        <v>339</v>
      </c>
    </row>
    <row r="339" spans="3:3" x14ac:dyDescent="0.2">
      <c r="C339" t="s">
        <v>527</v>
      </c>
    </row>
    <row r="340" spans="3:3" x14ac:dyDescent="0.2">
      <c r="C340" t="s">
        <v>528</v>
      </c>
    </row>
    <row r="341" spans="3:3" x14ac:dyDescent="0.2">
      <c r="C341" t="s">
        <v>529</v>
      </c>
    </row>
    <row r="342" spans="3:3" x14ac:dyDescent="0.2">
      <c r="C342" s="258" t="s">
        <v>340</v>
      </c>
    </row>
    <row r="344" spans="3:3" x14ac:dyDescent="0.2">
      <c r="C344" s="257" t="s">
        <v>341</v>
      </c>
    </row>
    <row r="345" spans="3:3" x14ac:dyDescent="0.2">
      <c r="C345" t="s">
        <v>342</v>
      </c>
    </row>
    <row r="346" spans="3:3" x14ac:dyDescent="0.2">
      <c r="C346" t="s">
        <v>530</v>
      </c>
    </row>
    <row r="347" spans="3:3" x14ac:dyDescent="0.2">
      <c r="C347" t="s">
        <v>343</v>
      </c>
    </row>
    <row r="348" spans="3:3" x14ac:dyDescent="0.2">
      <c r="C348" t="s">
        <v>531</v>
      </c>
    </row>
    <row r="349" spans="3:3" x14ac:dyDescent="0.2">
      <c r="C349" s="258" t="s">
        <v>344</v>
      </c>
    </row>
    <row r="351" spans="3:3" x14ac:dyDescent="0.2">
      <c r="C351" s="257" t="s">
        <v>345</v>
      </c>
    </row>
    <row r="352" spans="3:3" x14ac:dyDescent="0.2">
      <c r="C352" t="s">
        <v>532</v>
      </c>
    </row>
    <row r="353" spans="3:3" x14ac:dyDescent="0.2">
      <c r="C353" t="s">
        <v>533</v>
      </c>
    </row>
    <row r="354" spans="3:3" x14ac:dyDescent="0.2">
      <c r="C354" t="s">
        <v>534</v>
      </c>
    </row>
    <row r="355" spans="3:3" x14ac:dyDescent="0.2">
      <c r="C355" t="s">
        <v>535</v>
      </c>
    </row>
    <row r="356" spans="3:3" x14ac:dyDescent="0.2">
      <c r="C356" s="258" t="s">
        <v>346</v>
      </c>
    </row>
    <row r="360" spans="3:3" ht="23.25" x14ac:dyDescent="0.2">
      <c r="C360" s="262" t="s">
        <v>347</v>
      </c>
    </row>
    <row r="362" spans="3:3" x14ac:dyDescent="0.2">
      <c r="C362" s="257" t="s">
        <v>348</v>
      </c>
    </row>
    <row r="363" spans="3:3" x14ac:dyDescent="0.2">
      <c r="C363" t="s">
        <v>349</v>
      </c>
    </row>
    <row r="364" spans="3:3" x14ac:dyDescent="0.2">
      <c r="C364" t="s">
        <v>536</v>
      </c>
    </row>
    <row r="365" spans="3:3" x14ac:dyDescent="0.2">
      <c r="C365" t="s">
        <v>537</v>
      </c>
    </row>
    <row r="366" spans="3:3" x14ac:dyDescent="0.2">
      <c r="C366" t="s">
        <v>538</v>
      </c>
    </row>
    <row r="367" spans="3:3" x14ac:dyDescent="0.2">
      <c r="C367" s="258" t="s">
        <v>350</v>
      </c>
    </row>
    <row r="369" spans="3:3" x14ac:dyDescent="0.2">
      <c r="C369" s="257" t="s">
        <v>351</v>
      </c>
    </row>
    <row r="370" spans="3:3" x14ac:dyDescent="0.2">
      <c r="C370" t="s">
        <v>352</v>
      </c>
    </row>
    <row r="371" spans="3:3" x14ac:dyDescent="0.2">
      <c r="C371" t="s">
        <v>539</v>
      </c>
    </row>
    <row r="372" spans="3:3" x14ac:dyDescent="0.2">
      <c r="C372" t="s">
        <v>540</v>
      </c>
    </row>
    <row r="373" spans="3:3" x14ac:dyDescent="0.2">
      <c r="C373" t="s">
        <v>541</v>
      </c>
    </row>
    <row r="374" spans="3:3" x14ac:dyDescent="0.2">
      <c r="C374" s="258" t="s">
        <v>353</v>
      </c>
    </row>
    <row r="376" spans="3:3" x14ac:dyDescent="0.2">
      <c r="C376" s="257" t="s">
        <v>354</v>
      </c>
    </row>
    <row r="377" spans="3:3" x14ac:dyDescent="0.2">
      <c r="C377" t="s">
        <v>355</v>
      </c>
    </row>
    <row r="378" spans="3:3" x14ac:dyDescent="0.2">
      <c r="C378" t="s">
        <v>542</v>
      </c>
    </row>
    <row r="379" spans="3:3" x14ac:dyDescent="0.2">
      <c r="C379" t="s">
        <v>543</v>
      </c>
    </row>
    <row r="380" spans="3:3" x14ac:dyDescent="0.2">
      <c r="C380" t="s">
        <v>544</v>
      </c>
    </row>
    <row r="381" spans="3:3" x14ac:dyDescent="0.2">
      <c r="C381" s="258" t="s">
        <v>356</v>
      </c>
    </row>
    <row r="383" spans="3:3" x14ac:dyDescent="0.2">
      <c r="C383" s="257" t="s">
        <v>357</v>
      </c>
    </row>
    <row r="384" spans="3:3" x14ac:dyDescent="0.2">
      <c r="C384" t="s">
        <v>545</v>
      </c>
    </row>
    <row r="385" spans="3:3" x14ac:dyDescent="0.2">
      <c r="C385" t="s">
        <v>546</v>
      </c>
    </row>
    <row r="386" spans="3:3" x14ac:dyDescent="0.2">
      <c r="C386" t="s">
        <v>547</v>
      </c>
    </row>
    <row r="387" spans="3:3" x14ac:dyDescent="0.2">
      <c r="C387" t="s">
        <v>548</v>
      </c>
    </row>
    <row r="388" spans="3:3" x14ac:dyDescent="0.2">
      <c r="C388" s="258" t="s">
        <v>358</v>
      </c>
    </row>
    <row r="390" spans="3:3" x14ac:dyDescent="0.2">
      <c r="C390" s="257" t="s">
        <v>359</v>
      </c>
    </row>
    <row r="391" spans="3:3" x14ac:dyDescent="0.2">
      <c r="C391" t="s">
        <v>360</v>
      </c>
    </row>
    <row r="392" spans="3:3" x14ac:dyDescent="0.2">
      <c r="C392" t="s">
        <v>549</v>
      </c>
    </row>
    <row r="393" spans="3:3" x14ac:dyDescent="0.2">
      <c r="C393" t="s">
        <v>550</v>
      </c>
    </row>
    <row r="394" spans="3:3" x14ac:dyDescent="0.2">
      <c r="C394" s="258" t="s">
        <v>361</v>
      </c>
    </row>
    <row r="398" spans="3:3" ht="23.25" x14ac:dyDescent="0.2">
      <c r="C398" s="262" t="s">
        <v>362</v>
      </c>
    </row>
    <row r="400" spans="3:3" x14ac:dyDescent="0.2">
      <c r="C400" s="257" t="s">
        <v>363</v>
      </c>
    </row>
    <row r="401" spans="3:3" x14ac:dyDescent="0.2">
      <c r="C401" t="s">
        <v>551</v>
      </c>
    </row>
    <row r="402" spans="3:3" x14ac:dyDescent="0.2">
      <c r="C402" t="s">
        <v>285</v>
      </c>
    </row>
    <row r="403" spans="3:3" x14ac:dyDescent="0.2">
      <c r="C403" t="s">
        <v>552</v>
      </c>
    </row>
    <row r="404" spans="3:3" x14ac:dyDescent="0.2">
      <c r="C404" s="258" t="s">
        <v>364</v>
      </c>
    </row>
    <row r="408" spans="3:3" ht="23.25" x14ac:dyDescent="0.2">
      <c r="C408" s="262" t="s">
        <v>365</v>
      </c>
    </row>
    <row r="410" spans="3:3" x14ac:dyDescent="0.2">
      <c r="C410" s="257" t="s">
        <v>366</v>
      </c>
    </row>
    <row r="411" spans="3:3" x14ac:dyDescent="0.2">
      <c r="C411" t="s">
        <v>553</v>
      </c>
    </row>
    <row r="412" spans="3:3" x14ac:dyDescent="0.2">
      <c r="C412" t="s">
        <v>367</v>
      </c>
    </row>
    <row r="413" spans="3:3" x14ac:dyDescent="0.2">
      <c r="C413" t="s">
        <v>554</v>
      </c>
    </row>
    <row r="414" spans="3:3" x14ac:dyDescent="0.2">
      <c r="C414" s="258" t="s">
        <v>368</v>
      </c>
    </row>
    <row r="416" spans="3:3" x14ac:dyDescent="0.2">
      <c r="C416" s="257" t="s">
        <v>91</v>
      </c>
    </row>
    <row r="417" spans="3:3" x14ac:dyDescent="0.2">
      <c r="C417" t="s">
        <v>369</v>
      </c>
    </row>
    <row r="418" spans="3:3" x14ac:dyDescent="0.2">
      <c r="C418" t="s">
        <v>370</v>
      </c>
    </row>
    <row r="419" spans="3:3" x14ac:dyDescent="0.2">
      <c r="C419" t="s">
        <v>555</v>
      </c>
    </row>
    <row r="420" spans="3:3" x14ac:dyDescent="0.2">
      <c r="C420" s="258" t="s">
        <v>371</v>
      </c>
    </row>
    <row r="422" spans="3:3" x14ac:dyDescent="0.2">
      <c r="C422" s="260" t="s">
        <v>372</v>
      </c>
    </row>
    <row r="423" spans="3:3" x14ac:dyDescent="0.2">
      <c r="C423" t="s">
        <v>556</v>
      </c>
    </row>
    <row r="424" spans="3:3" x14ac:dyDescent="0.2">
      <c r="C424" t="s">
        <v>373</v>
      </c>
    </row>
    <row r="425" spans="3:3" x14ac:dyDescent="0.2">
      <c r="C425" t="s">
        <v>557</v>
      </c>
    </row>
    <row r="427" spans="3:3" x14ac:dyDescent="0.2">
      <c r="C427" s="257" t="s">
        <v>94</v>
      </c>
    </row>
    <row r="428" spans="3:3" x14ac:dyDescent="0.2">
      <c r="C428" t="s">
        <v>374</v>
      </c>
    </row>
    <row r="429" spans="3:3" x14ac:dyDescent="0.2">
      <c r="C429" t="s">
        <v>266</v>
      </c>
    </row>
    <row r="430" spans="3:3" x14ac:dyDescent="0.2">
      <c r="C430" t="s">
        <v>558</v>
      </c>
    </row>
    <row r="431" spans="3:3" x14ac:dyDescent="0.2">
      <c r="C431" s="258" t="s">
        <v>375</v>
      </c>
    </row>
    <row r="433" spans="3:3" x14ac:dyDescent="0.2">
      <c r="C433" s="257" t="s">
        <v>376</v>
      </c>
    </row>
    <row r="434" spans="3:3" x14ac:dyDescent="0.2">
      <c r="C434" t="s">
        <v>377</v>
      </c>
    </row>
    <row r="435" spans="3:3" x14ac:dyDescent="0.2">
      <c r="C435" t="s">
        <v>220</v>
      </c>
    </row>
    <row r="436" spans="3:3" x14ac:dyDescent="0.2">
      <c r="C436" t="s">
        <v>559</v>
      </c>
    </row>
    <row r="437" spans="3:3" x14ac:dyDescent="0.2">
      <c r="C437" s="258" t="s">
        <v>378</v>
      </c>
    </row>
    <row r="439" spans="3:3" x14ac:dyDescent="0.2">
      <c r="C439" s="257" t="s">
        <v>379</v>
      </c>
    </row>
    <row r="440" spans="3:3" x14ac:dyDescent="0.2">
      <c r="C440" t="s">
        <v>380</v>
      </c>
    </row>
    <row r="441" spans="3:3" x14ac:dyDescent="0.2">
      <c r="C441" t="s">
        <v>381</v>
      </c>
    </row>
    <row r="442" spans="3:3" x14ac:dyDescent="0.2">
      <c r="C442" t="s">
        <v>560</v>
      </c>
    </row>
    <row r="443" spans="3:3" x14ac:dyDescent="0.2">
      <c r="C443" s="258" t="s">
        <v>382</v>
      </c>
    </row>
    <row r="445" spans="3:3" x14ac:dyDescent="0.2">
      <c r="C445" s="257" t="s">
        <v>383</v>
      </c>
    </row>
    <row r="446" spans="3:3" x14ac:dyDescent="0.2">
      <c r="C446" t="s">
        <v>561</v>
      </c>
    </row>
    <row r="447" spans="3:3" x14ac:dyDescent="0.2">
      <c r="C447" t="s">
        <v>562</v>
      </c>
    </row>
    <row r="448" spans="3:3" x14ac:dyDescent="0.2">
      <c r="C448" s="258" t="s">
        <v>384</v>
      </c>
    </row>
    <row r="450" spans="3:3" x14ac:dyDescent="0.2">
      <c r="C450" s="257" t="s">
        <v>385</v>
      </c>
    </row>
    <row r="451" spans="3:3" x14ac:dyDescent="0.2">
      <c r="C451" t="s">
        <v>563</v>
      </c>
    </row>
    <row r="452" spans="3:3" x14ac:dyDescent="0.2">
      <c r="C452" t="s">
        <v>386</v>
      </c>
    </row>
    <row r="453" spans="3:3" x14ac:dyDescent="0.2">
      <c r="C453" t="s">
        <v>564</v>
      </c>
    </row>
    <row r="454" spans="3:3" x14ac:dyDescent="0.2">
      <c r="C454" s="258" t="s">
        <v>387</v>
      </c>
    </row>
    <row r="456" spans="3:3" x14ac:dyDescent="0.2">
      <c r="C456" s="257" t="s">
        <v>388</v>
      </c>
    </row>
    <row r="457" spans="3:3" x14ac:dyDescent="0.2">
      <c r="C457" t="s">
        <v>389</v>
      </c>
    </row>
    <row r="458" spans="3:3" x14ac:dyDescent="0.2">
      <c r="C458" t="s">
        <v>390</v>
      </c>
    </row>
    <row r="459" spans="3:3" x14ac:dyDescent="0.2">
      <c r="C459" t="s">
        <v>565</v>
      </c>
    </row>
    <row r="460" spans="3:3" x14ac:dyDescent="0.2">
      <c r="C460" s="258" t="s">
        <v>391</v>
      </c>
    </row>
    <row r="462" spans="3:3" x14ac:dyDescent="0.2">
      <c r="C462" s="257" t="s">
        <v>392</v>
      </c>
    </row>
    <row r="463" spans="3:3" x14ac:dyDescent="0.2">
      <c r="C463" t="s">
        <v>393</v>
      </c>
    </row>
    <row r="464" spans="3:3" x14ac:dyDescent="0.2">
      <c r="C464" t="s">
        <v>566</v>
      </c>
    </row>
    <row r="465" spans="3:3" x14ac:dyDescent="0.2">
      <c r="C465" s="258" t="s">
        <v>394</v>
      </c>
    </row>
    <row r="467" spans="3:3" x14ac:dyDescent="0.2">
      <c r="C467" s="257" t="s">
        <v>395</v>
      </c>
    </row>
    <row r="468" spans="3:3" x14ac:dyDescent="0.2">
      <c r="C468" t="s">
        <v>567</v>
      </c>
    </row>
    <row r="469" spans="3:3" x14ac:dyDescent="0.2">
      <c r="C469" t="s">
        <v>396</v>
      </c>
    </row>
    <row r="470" spans="3:3" x14ac:dyDescent="0.2">
      <c r="C470" t="s">
        <v>568</v>
      </c>
    </row>
    <row r="471" spans="3:3" x14ac:dyDescent="0.2">
      <c r="C471" s="258" t="s">
        <v>397</v>
      </c>
    </row>
    <row r="473" spans="3:3" x14ac:dyDescent="0.2">
      <c r="C473" s="257" t="s">
        <v>97</v>
      </c>
    </row>
    <row r="474" spans="3:3" x14ac:dyDescent="0.2">
      <c r="C474" s="259"/>
    </row>
    <row r="475" spans="3:3" x14ac:dyDescent="0.2">
      <c r="C475" s="259" t="s">
        <v>398</v>
      </c>
    </row>
    <row r="476" spans="3:3" x14ac:dyDescent="0.2">
      <c r="C476" s="259" t="s">
        <v>399</v>
      </c>
    </row>
    <row r="478" spans="3:3" x14ac:dyDescent="0.2">
      <c r="C478" t="s">
        <v>569</v>
      </c>
    </row>
    <row r="479" spans="3:3" x14ac:dyDescent="0.2">
      <c r="C479" s="258" t="s">
        <v>400</v>
      </c>
    </row>
    <row r="481" spans="3:3" x14ac:dyDescent="0.2">
      <c r="C481" s="257" t="s">
        <v>401</v>
      </c>
    </row>
    <row r="482" spans="3:3" x14ac:dyDescent="0.2">
      <c r="C482" t="s">
        <v>402</v>
      </c>
    </row>
    <row r="483" spans="3:3" x14ac:dyDescent="0.2">
      <c r="C483" t="s">
        <v>403</v>
      </c>
    </row>
    <row r="484" spans="3:3" x14ac:dyDescent="0.2">
      <c r="C484" t="s">
        <v>570</v>
      </c>
    </row>
    <row r="485" spans="3:3" x14ac:dyDescent="0.2">
      <c r="C485" s="258" t="s">
        <v>404</v>
      </c>
    </row>
    <row r="487" spans="3:3" x14ac:dyDescent="0.2">
      <c r="C487" s="257" t="s">
        <v>405</v>
      </c>
    </row>
    <row r="488" spans="3:3" x14ac:dyDescent="0.2">
      <c r="C488" t="s">
        <v>406</v>
      </c>
    </row>
    <row r="489" spans="3:3" x14ac:dyDescent="0.2">
      <c r="C489" t="s">
        <v>220</v>
      </c>
    </row>
    <row r="490" spans="3:3" x14ac:dyDescent="0.2">
      <c r="C490" t="s">
        <v>571</v>
      </c>
    </row>
    <row r="491" spans="3:3" x14ac:dyDescent="0.2">
      <c r="C491" s="258" t="s">
        <v>407</v>
      </c>
    </row>
    <row r="493" spans="3:3" x14ac:dyDescent="0.2">
      <c r="C493" s="257" t="s">
        <v>408</v>
      </c>
    </row>
    <row r="494" spans="3:3" x14ac:dyDescent="0.2">
      <c r="C494" s="259"/>
    </row>
    <row r="495" spans="3:3" x14ac:dyDescent="0.2">
      <c r="C495" s="261" t="s">
        <v>409</v>
      </c>
    </row>
    <row r="496" spans="3:3" x14ac:dyDescent="0.2">
      <c r="C496" s="261" t="s">
        <v>410</v>
      </c>
    </row>
    <row r="498" spans="3:3" x14ac:dyDescent="0.2">
      <c r="C498" s="257" t="s">
        <v>411</v>
      </c>
    </row>
    <row r="499" spans="3:3" x14ac:dyDescent="0.2">
      <c r="C499" t="s">
        <v>572</v>
      </c>
    </row>
    <row r="500" spans="3:3" x14ac:dyDescent="0.2">
      <c r="C500" t="s">
        <v>266</v>
      </c>
    </row>
    <row r="501" spans="3:3" x14ac:dyDescent="0.2">
      <c r="C501" t="s">
        <v>573</v>
      </c>
    </row>
    <row r="502" spans="3:3" x14ac:dyDescent="0.2">
      <c r="C502" s="258" t="s">
        <v>412</v>
      </c>
    </row>
    <row r="504" spans="3:3" x14ac:dyDescent="0.2">
      <c r="C504" s="257" t="s">
        <v>102</v>
      </c>
    </row>
    <row r="505" spans="3:3" x14ac:dyDescent="0.2">
      <c r="C505" t="s">
        <v>413</v>
      </c>
    </row>
    <row r="506" spans="3:3" x14ac:dyDescent="0.2">
      <c r="C506" t="s">
        <v>414</v>
      </c>
    </row>
    <row r="507" spans="3:3" x14ac:dyDescent="0.2">
      <c r="C507" t="s">
        <v>574</v>
      </c>
    </row>
    <row r="508" spans="3:3" x14ac:dyDescent="0.2">
      <c r="C508" s="258" t="s">
        <v>415</v>
      </c>
    </row>
    <row r="510" spans="3:3" x14ac:dyDescent="0.2">
      <c r="C510" s="257" t="s">
        <v>103</v>
      </c>
    </row>
    <row r="511" spans="3:3" x14ac:dyDescent="0.2">
      <c r="C511" t="s">
        <v>416</v>
      </c>
    </row>
    <row r="512" spans="3:3" x14ac:dyDescent="0.2">
      <c r="C512" t="s">
        <v>240</v>
      </c>
    </row>
    <row r="513" spans="3:3" x14ac:dyDescent="0.2">
      <c r="C513" t="s">
        <v>575</v>
      </c>
    </row>
    <row r="514" spans="3:3" x14ac:dyDescent="0.2">
      <c r="C514" s="258" t="s">
        <v>417</v>
      </c>
    </row>
    <row r="516" spans="3:3" x14ac:dyDescent="0.2">
      <c r="C516" s="257" t="s">
        <v>418</v>
      </c>
    </row>
    <row r="517" spans="3:3" x14ac:dyDescent="0.2">
      <c r="C517" t="s">
        <v>419</v>
      </c>
    </row>
    <row r="518" spans="3:3" x14ac:dyDescent="0.2">
      <c r="C518" t="s">
        <v>420</v>
      </c>
    </row>
    <row r="519" spans="3:3" x14ac:dyDescent="0.2">
      <c r="C519" s="258" t="s">
        <v>421</v>
      </c>
    </row>
    <row r="521" spans="3:3" x14ac:dyDescent="0.2">
      <c r="C521" s="257" t="s">
        <v>104</v>
      </c>
    </row>
    <row r="522" spans="3:3" x14ac:dyDescent="0.2">
      <c r="C522" t="s">
        <v>576</v>
      </c>
    </row>
    <row r="523" spans="3:3" x14ac:dyDescent="0.2">
      <c r="C523" t="s">
        <v>422</v>
      </c>
    </row>
    <row r="524" spans="3:3" x14ac:dyDescent="0.2">
      <c r="C524" t="s">
        <v>577</v>
      </c>
    </row>
    <row r="525" spans="3:3" x14ac:dyDescent="0.2">
      <c r="C525" s="258" t="s">
        <v>423</v>
      </c>
    </row>
  </sheetData>
  <hyperlinks>
    <hyperlink ref="C7" r:id="rId1" display="http://www.villamedici.it/" xr:uid="{00000000-0004-0000-0500-000000000000}"/>
    <hyperlink ref="C10" r:id="rId2" display="http://www.bnf.fr/" xr:uid="{00000000-0004-0000-0500-000001000000}"/>
    <hyperlink ref="C16" r:id="rId3" display="http://www.bpi.fr/" xr:uid="{00000000-0004-0000-0500-000002000000}"/>
    <hyperlink ref="C23" r:id="rId4" display="http://www.monuments-nationaux.fr/" xr:uid="{00000000-0004-0000-0500-000003000000}"/>
    <hyperlink ref="C29" r:id="rId5" display="http://www.centrepompidou.fr/" xr:uid="{00000000-0004-0000-0500-000004000000}"/>
    <hyperlink ref="C36" r:id="rId6" display="http://www.cnap.fr/" xr:uid="{00000000-0004-0000-0500-000005000000}"/>
    <hyperlink ref="C42" r:id="rId7" display="http://www.cnc.fr/" xr:uid="{00000000-0004-0000-0500-000006000000}"/>
    <hyperlink ref="C49" r:id="rId8" display="http://www.centrenationaldulivre.fr/" xr:uid="{00000000-0004-0000-0500-000007000000}"/>
    <hyperlink ref="C54" r:id="rId9" display="http://www.musee-chateau-fontainebleau.fr/" xr:uid="{00000000-0004-0000-0500-000008000000}"/>
    <hyperlink ref="C60" r:id="rId10" display="http://www.chateauversailles.fr/" xr:uid="{00000000-0004-0000-0500-000009000000}"/>
    <hyperlink ref="C66" r:id="rId11" display="http://www.cnsad.fr/" xr:uid="{00000000-0004-0000-0500-00000A000000}"/>
    <hyperlink ref="C72" r:id="rId12" display="http://www.cnsmdp.fr/" xr:uid="{00000000-0004-0000-0500-00000B000000}"/>
    <hyperlink ref="C79" r:id="rId13" display="http://www.cnsmd-lyon.fr/" xr:uid="{00000000-0004-0000-0500-00000C000000}"/>
    <hyperlink ref="C86" r:id="rId14" display="http://www.ecoledulouvre.fr/" xr:uid="{00000000-0004-0000-0500-00000D000000}"/>
    <hyperlink ref="C92" r:id="rId15" display="http://www.ensapc.fr/" xr:uid="{00000000-0004-0000-0500-00000E000000}"/>
    <hyperlink ref="C98" r:id="rId16" display="https://www.ensp-arles.fr/" xr:uid="{00000000-0004-0000-0500-00000F000000}"/>
    <hyperlink ref="C104" r:id="rId17" display="http://www.ensad.fr/" xr:uid="{00000000-0004-0000-0500-000010000000}"/>
    <hyperlink ref="C110" r:id="rId18" display="http://www.ensba.fr/" xr:uid="{00000000-0004-0000-0500-000011000000}"/>
    <hyperlink ref="C115" r:id="rId19" display="https://www.rebatirnotredamedeparis.fr/" xr:uid="{00000000-0004-0000-0500-000012000000}"/>
    <hyperlink ref="C121" r:id="rId20" display="http://www.palais-portedoree.fr/" xr:uid="{00000000-0004-0000-0500-000013000000}"/>
    <hyperlink ref="C125" r:id="rId21" display="http://www.sevresciteceramique.fr/" xr:uid="{00000000-0004-0000-0500-000014000000}"/>
    <hyperlink ref="C126" r:id="rId22" display="http://www.musee-adriendubouche.fr/" xr:uid="{00000000-0004-0000-0500-000015000000}"/>
    <hyperlink ref="C156" r:id="rId23" display="http://www.mobiliernational.culture.gouv.fr/" xr:uid="{00000000-0004-0000-0500-000016000000}"/>
    <hyperlink ref="C161" r:id="rId24" display="http://www.musee-orsay.fr/" xr:uid="{00000000-0004-0000-0500-000017000000}"/>
    <hyperlink ref="C162" r:id="rId25" display="http://www.musee-orangerie.fr/" xr:uid="{00000000-0004-0000-0500-000018000000}"/>
    <hyperlink ref="C169" r:id="rId26" display="http://www.guimet.fr/" xr:uid="{00000000-0004-0000-0500-000019000000}"/>
    <hyperlink ref="C175" r:id="rId27" display="http://www.mucem.org/" xr:uid="{00000000-0004-0000-0500-00001A000000}"/>
    <hyperlink ref="C180" r:id="rId28" display="http://www.louvre.fr/" xr:uid="{00000000-0004-0000-0500-00001B000000}"/>
    <hyperlink ref="C186" r:id="rId29" display="http://www.musee-picasso.fr/" xr:uid="{00000000-0004-0000-0500-00001C000000}"/>
    <hyperlink ref="C192" r:id="rId30" display="http://www.quaibranly.fr/" xr:uid="{00000000-0004-0000-0500-00001D000000}"/>
    <hyperlink ref="C198" r:id="rId31" display="http://www.inrap.fr/" xr:uid="{00000000-0004-0000-0500-00001E000000}"/>
    <hyperlink ref="C204" r:id="rId32" display="http://www.inp.fr/" xr:uid="{00000000-0004-0000-0500-00001F000000}"/>
    <hyperlink ref="C208" r:id="rId33" display="http://www.musee-henner.fr/" xr:uid="{00000000-0004-0000-0500-000020000000}"/>
    <hyperlink ref="C209" r:id="rId34" display="http://www.musee-moreau.fr/" xr:uid="{00000000-0004-0000-0500-000021000000}"/>
    <hyperlink ref="C216" r:id="rId35" display="http://www.musee-rodin.fr/" xr:uid="{00000000-0004-0000-0500-000022000000}"/>
    <hyperlink ref="C222" r:id="rId36" display="http://www.oppic.fr/" xr:uid="{00000000-0004-0000-0500-000023000000}"/>
    <hyperlink ref="C233" r:id="rId37" display="http://www.marnelavallee.archi.fr/" xr:uid="{00000000-0004-0000-0500-000024000000}"/>
    <hyperlink ref="C239" r:id="rId38" display="http://www.paris-belleville.archi.fr/" xr:uid="{00000000-0004-0000-0500-000025000000}"/>
    <hyperlink ref="C245" r:id="rId39" display="http://www.paris-malaquais.archi.fr/" xr:uid="{00000000-0004-0000-0500-000026000000}"/>
    <hyperlink ref="C251" r:id="rId40" display="http://www.paris-valdeseine.archi.fr/" xr:uid="{00000000-0004-0000-0500-000027000000}"/>
    <hyperlink ref="C257" r:id="rId41" display="http://www.paris-lavillette.archi.fr/" xr:uid="{00000000-0004-0000-0500-000028000000}"/>
    <hyperlink ref="C264" r:id="rId42" display="http://www.versailles.archi.fr/" xr:uid="{00000000-0004-0000-0500-000029000000}"/>
    <hyperlink ref="C271" r:id="rId43" display="http://www.bordeaux.archi.fr/" xr:uid="{00000000-0004-0000-0500-00002A000000}"/>
    <hyperlink ref="C278" r:id="rId44" display="http://www.rennes.archi.fr/" xr:uid="{00000000-0004-0000-0500-00002B000000}"/>
    <hyperlink ref="C284" r:id="rId45" display="http://www.clermont-fd.archi.fr/" xr:uid="{00000000-0004-0000-0500-00002C000000}"/>
    <hyperlink ref="C291" r:id="rId46" display="http://www.grenoble.archi.fr/" xr:uid="{00000000-0004-0000-0500-00002D000000}"/>
    <hyperlink ref="C297" r:id="rId47" display="http://www.montpellier.archi.fr/" xr:uid="{00000000-0004-0000-0500-00002E000000}"/>
    <hyperlink ref="C303" r:id="rId48" display="http://www.lille.archi.fr/" xr:uid="{00000000-0004-0000-0500-00002F000000}"/>
    <hyperlink ref="C310" r:id="rId49" display="http://www.lyon.archi.fr/" xr:uid="{00000000-0004-0000-0500-000030000000}"/>
    <hyperlink ref="C316" r:id="rId50" display="http://www.marseille.archi.fr/" xr:uid="{00000000-0004-0000-0500-000031000000}"/>
    <hyperlink ref="C322" r:id="rId51" display="http://www.nancy.archi.fr/" xr:uid="{00000000-0004-0000-0500-000032000000}"/>
    <hyperlink ref="C329" r:id="rId52" display="http://www.nantes.archi.fr/" xr:uid="{00000000-0004-0000-0500-000033000000}"/>
    <hyperlink ref="C335" r:id="rId53" display="http://www.rouen.archi.fr/" xr:uid="{00000000-0004-0000-0500-000034000000}"/>
    <hyperlink ref="C342" r:id="rId54" display="http://www.st-etienne.archi.fr/" xr:uid="{00000000-0004-0000-0500-000035000000}"/>
    <hyperlink ref="C349" r:id="rId55" display="http://www.strasbourg.archi.fr/" xr:uid="{00000000-0004-0000-0500-000036000000}"/>
    <hyperlink ref="C356" r:id="rId56" display="http://www.toulouse.archi.fr/" xr:uid="{00000000-0004-0000-0500-000037000000}"/>
    <hyperlink ref="C367" r:id="rId57" display="http://www.ensa-bourges.fr/" xr:uid="{00000000-0004-0000-0500-000038000000}"/>
    <hyperlink ref="C374" r:id="rId58" display="http://www.ensa-dijon.fr/" xr:uid="{00000000-0004-0000-0500-000039000000}"/>
    <hyperlink ref="C381" r:id="rId59" display="http://ensa-limoges.fr/" xr:uid="{00000000-0004-0000-0500-00003A000000}"/>
    <hyperlink ref="C388" r:id="rId60" display="http://www.ensa-nancy.fr/" xr:uid="{00000000-0004-0000-0500-00003B000000}"/>
    <hyperlink ref="C394" r:id="rId61" display="http://www.villa-arson.fr/" xr:uid="{00000000-0004-0000-0500-00003C000000}"/>
    <hyperlink ref="C404" r:id="rId62" display="http://www.inha.fr/" xr:uid="{00000000-0004-0000-0500-00003D000000}"/>
    <hyperlink ref="C414" r:id="rId63" display="http://www.cnv.fr/" xr:uid="{00000000-0004-0000-0500-00003E000000}"/>
    <hyperlink ref="C420" r:id="rId64" display="http://www.cnd.fr/" xr:uid="{00000000-0004-0000-0500-00003F000000}"/>
    <hyperlink ref="C431" r:id="rId65" display="http://www.citechaillot.fr/" xr:uid="{00000000-0004-0000-0500-000040000000}"/>
    <hyperlink ref="C437" r:id="rId66" display="http://www.citedelamusique.fr/" xr:uid="{00000000-0004-0000-0500-000041000000}"/>
    <hyperlink ref="C443" r:id="rId67" display="http://www.comedie-francaise.fr/" xr:uid="{00000000-0004-0000-0500-000042000000}"/>
    <hyperlink ref="C448" r:id="rId68" display="http://www.chambord.org/" xr:uid="{00000000-0004-0000-0500-000043000000}"/>
    <hyperlink ref="C454" r:id="rId69" display="http://www.ensci.com/" xr:uid="{00000000-0004-0000-0500-000044000000}"/>
    <hyperlink ref="C460" r:id="rId70" display="http://www.femis.fr/" xr:uid="{00000000-0004-0000-0500-000045000000}"/>
    <hyperlink ref="C465" r:id="rId71" xr:uid="{00000000-0004-0000-0500-000046000000}"/>
    <hyperlink ref="C471" r:id="rId72" display="http://www.institut-national-audiovisuel.fr/" xr:uid="{00000000-0004-0000-0500-000047000000}"/>
    <hyperlink ref="C479" r:id="rId73" display="http://www.operadeparis.fr/" xr:uid="{00000000-0004-0000-0500-000048000000}"/>
    <hyperlink ref="C485" r:id="rId74" display="http://www.palais-decouverte.fr/" xr:uid="{00000000-0004-0000-0500-000049000000}"/>
    <hyperlink ref="C491" r:id="rId75" display="http://www.villette.com/" xr:uid="{00000000-0004-0000-0500-00004A000000}"/>
    <hyperlink ref="C495" r:id="rId76" display="http://www.grandpalais.fr/" xr:uid="{00000000-0004-0000-0500-00004B000000}"/>
    <hyperlink ref="C496" r:id="rId77" display="http://www.rmngp.fr/" xr:uid="{00000000-0004-0000-0500-00004C000000}"/>
    <hyperlink ref="C502" r:id="rId78" display="http://www.theatre-chaillot.fr/" xr:uid="{00000000-0004-0000-0500-00004D000000}"/>
    <hyperlink ref="C508" r:id="rId79" display="http://www.colline.fr/" xr:uid="{00000000-0004-0000-0500-00004E000000}"/>
    <hyperlink ref="C514" r:id="rId80" display="http://www.theatre-odeon.fr/" xr:uid="{00000000-0004-0000-0500-00004F000000}"/>
    <hyperlink ref="C525" r:id="rId81" display="http://www.tns.fr/" xr:uid="{00000000-0004-0000-0500-000050000000}"/>
  </hyperlinks>
  <pageMargins left="0.7" right="0.7" top="0.75" bottom="0.75" header="0.3" footer="0.3"/>
  <pageSetup paperSize="9" orientation="portrait" r:id="rId82"/>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workbookViewId="0"/>
  </sheetViews>
  <sheetFormatPr baseColWidth="10" defaultRowHeight="12.75" x14ac:dyDescent="0.2"/>
  <cols>
    <col min="1" max="1" width="5.5703125" customWidth="1"/>
    <col min="2" max="2" width="143.7109375" customWidth="1"/>
  </cols>
  <sheetData>
    <row r="1" spans="1:4" ht="38.85" customHeight="1" x14ac:dyDescent="0.2">
      <c r="B1" s="263" t="s">
        <v>582</v>
      </c>
    </row>
    <row r="3" spans="1:4" ht="23.25" x14ac:dyDescent="0.2">
      <c r="B3" s="262" t="s">
        <v>583</v>
      </c>
      <c r="D3" s="262" t="s">
        <v>583</v>
      </c>
    </row>
    <row r="5" spans="1:4" x14ac:dyDescent="0.2">
      <c r="A5">
        <v>1</v>
      </c>
      <c r="B5" s="257" t="s">
        <v>584</v>
      </c>
      <c r="D5" s="257" t="s">
        <v>584</v>
      </c>
    </row>
    <row r="6" spans="1:4" x14ac:dyDescent="0.2">
      <c r="A6">
        <v>2</v>
      </c>
      <c r="B6" s="257" t="s">
        <v>590</v>
      </c>
      <c r="D6" t="s">
        <v>585</v>
      </c>
    </row>
    <row r="7" spans="1:4" x14ac:dyDescent="0.2">
      <c r="A7">
        <v>3</v>
      </c>
      <c r="B7" s="257" t="s">
        <v>595</v>
      </c>
      <c r="D7" t="s">
        <v>586</v>
      </c>
    </row>
    <row r="8" spans="1:4" x14ac:dyDescent="0.2">
      <c r="A8">
        <v>4</v>
      </c>
      <c r="B8" s="257" t="s">
        <v>599</v>
      </c>
      <c r="D8" t="s">
        <v>587</v>
      </c>
    </row>
    <row r="9" spans="1:4" x14ac:dyDescent="0.2">
      <c r="A9">
        <v>5</v>
      </c>
      <c r="B9" s="257" t="s">
        <v>603</v>
      </c>
      <c r="D9" t="s">
        <v>588</v>
      </c>
    </row>
    <row r="10" spans="1:4" x14ac:dyDescent="0.2">
      <c r="A10">
        <v>6</v>
      </c>
      <c r="B10" s="257" t="s">
        <v>609</v>
      </c>
      <c r="D10" s="258" t="s">
        <v>589</v>
      </c>
    </row>
    <row r="11" spans="1:4" x14ac:dyDescent="0.2">
      <c r="A11">
        <v>7</v>
      </c>
      <c r="B11" s="257" t="s">
        <v>614</v>
      </c>
    </row>
    <row r="12" spans="1:4" x14ac:dyDescent="0.2">
      <c r="A12">
        <v>8</v>
      </c>
      <c r="B12" s="257" t="s">
        <v>619</v>
      </c>
      <c r="D12" s="257" t="s">
        <v>590</v>
      </c>
    </row>
    <row r="13" spans="1:4" x14ac:dyDescent="0.2">
      <c r="A13">
        <v>9</v>
      </c>
      <c r="B13" s="257" t="s">
        <v>624</v>
      </c>
      <c r="D13" t="s">
        <v>591</v>
      </c>
    </row>
    <row r="14" spans="1:4" x14ac:dyDescent="0.2">
      <c r="A14">
        <v>10</v>
      </c>
      <c r="B14" s="257" t="s">
        <v>629</v>
      </c>
      <c r="D14" t="s">
        <v>592</v>
      </c>
    </row>
    <row r="15" spans="1:4" x14ac:dyDescent="0.2">
      <c r="A15">
        <v>11</v>
      </c>
      <c r="B15" s="257" t="s">
        <v>634</v>
      </c>
      <c r="D15" t="s">
        <v>593</v>
      </c>
    </row>
    <row r="16" spans="1:4" x14ac:dyDescent="0.2">
      <c r="A16">
        <v>12</v>
      </c>
      <c r="B16" s="257" t="s">
        <v>639</v>
      </c>
      <c r="D16" s="258" t="s">
        <v>594</v>
      </c>
    </row>
    <row r="18" spans="1:4" ht="23.25" x14ac:dyDescent="0.2">
      <c r="B18" s="262" t="s">
        <v>644</v>
      </c>
      <c r="D18" s="257" t="s">
        <v>595</v>
      </c>
    </row>
    <row r="19" spans="1:4" x14ac:dyDescent="0.2">
      <c r="D19" t="s">
        <v>596</v>
      </c>
    </row>
    <row r="20" spans="1:4" x14ac:dyDescent="0.2">
      <c r="A20">
        <v>13</v>
      </c>
      <c r="B20" s="257" t="s">
        <v>645</v>
      </c>
      <c r="D20" t="s">
        <v>597</v>
      </c>
    </row>
    <row r="21" spans="1:4" x14ac:dyDescent="0.2">
      <c r="A21">
        <v>14</v>
      </c>
      <c r="B21" s="257" t="s">
        <v>650</v>
      </c>
      <c r="D21" s="258" t="s">
        <v>598</v>
      </c>
    </row>
    <row r="22" spans="1:4" x14ac:dyDescent="0.2">
      <c r="A22">
        <v>15</v>
      </c>
      <c r="B22" s="257" t="s">
        <v>655</v>
      </c>
    </row>
    <row r="23" spans="1:4" x14ac:dyDescent="0.2">
      <c r="A23">
        <v>16</v>
      </c>
      <c r="B23" s="257" t="s">
        <v>660</v>
      </c>
      <c r="D23" s="257" t="s">
        <v>599</v>
      </c>
    </row>
    <row r="24" spans="1:4" x14ac:dyDescent="0.2">
      <c r="A24">
        <v>17</v>
      </c>
      <c r="B24" s="257" t="s">
        <v>665</v>
      </c>
      <c r="D24" t="s">
        <v>600</v>
      </c>
    </row>
    <row r="25" spans="1:4" x14ac:dyDescent="0.2">
      <c r="D25" t="s">
        <v>601</v>
      </c>
    </row>
    <row r="26" spans="1:4" ht="23.25" x14ac:dyDescent="0.2">
      <c r="B26" s="262" t="s">
        <v>669</v>
      </c>
      <c r="D26" s="258" t="s">
        <v>602</v>
      </c>
    </row>
    <row r="28" spans="1:4" x14ac:dyDescent="0.2">
      <c r="A28">
        <v>18</v>
      </c>
      <c r="B28" s="257" t="s">
        <v>670</v>
      </c>
      <c r="D28" s="257" t="s">
        <v>603</v>
      </c>
    </row>
    <row r="29" spans="1:4" x14ac:dyDescent="0.2">
      <c r="A29">
        <v>19</v>
      </c>
      <c r="B29" s="257" t="s">
        <v>684</v>
      </c>
      <c r="D29" t="s">
        <v>604</v>
      </c>
    </row>
    <row r="30" spans="1:4" x14ac:dyDescent="0.2">
      <c r="A30">
        <v>20</v>
      </c>
      <c r="B30" s="257" t="s">
        <v>694</v>
      </c>
      <c r="D30" t="s">
        <v>605</v>
      </c>
    </row>
    <row r="31" spans="1:4" x14ac:dyDescent="0.2">
      <c r="A31">
        <v>21</v>
      </c>
      <c r="B31" s="257" t="s">
        <v>701</v>
      </c>
      <c r="D31" t="s">
        <v>606</v>
      </c>
    </row>
    <row r="32" spans="1:4" x14ac:dyDescent="0.2">
      <c r="A32">
        <v>22</v>
      </c>
      <c r="B32" s="257" t="s">
        <v>706</v>
      </c>
      <c r="D32" t="s">
        <v>607</v>
      </c>
    </row>
    <row r="33" spans="1:4" x14ac:dyDescent="0.2">
      <c r="A33">
        <v>23</v>
      </c>
      <c r="B33" s="257" t="s">
        <v>711</v>
      </c>
      <c r="D33" s="258" t="s">
        <v>608</v>
      </c>
    </row>
    <row r="34" spans="1:4" x14ac:dyDescent="0.2">
      <c r="A34">
        <v>24</v>
      </c>
      <c r="B34" s="257" t="s">
        <v>721</v>
      </c>
    </row>
    <row r="35" spans="1:4" x14ac:dyDescent="0.2">
      <c r="A35">
        <v>25</v>
      </c>
      <c r="B35" s="257" t="s">
        <v>727</v>
      </c>
      <c r="D35" s="257" t="s">
        <v>609</v>
      </c>
    </row>
    <row r="36" spans="1:4" x14ac:dyDescent="0.2">
      <c r="D36" t="s">
        <v>610</v>
      </c>
    </row>
    <row r="37" spans="1:4" x14ac:dyDescent="0.2">
      <c r="D37" t="s">
        <v>611</v>
      </c>
    </row>
    <row r="38" spans="1:4" x14ac:dyDescent="0.2">
      <c r="D38" t="s">
        <v>612</v>
      </c>
    </row>
    <row r="39" spans="1:4" x14ac:dyDescent="0.2">
      <c r="D39" s="258" t="s">
        <v>613</v>
      </c>
    </row>
    <row r="41" spans="1:4" x14ac:dyDescent="0.2">
      <c r="D41" s="257" t="s">
        <v>614</v>
      </c>
    </row>
    <row r="42" spans="1:4" x14ac:dyDescent="0.2">
      <c r="D42" t="s">
        <v>615</v>
      </c>
    </row>
    <row r="43" spans="1:4" x14ac:dyDescent="0.2">
      <c r="D43" t="s">
        <v>616</v>
      </c>
    </row>
    <row r="44" spans="1:4" x14ac:dyDescent="0.2">
      <c r="D44" t="s">
        <v>617</v>
      </c>
    </row>
    <row r="45" spans="1:4" x14ac:dyDescent="0.2">
      <c r="D45" s="258" t="s">
        <v>618</v>
      </c>
    </row>
    <row r="47" spans="1:4" x14ac:dyDescent="0.2">
      <c r="D47" s="257" t="s">
        <v>619</v>
      </c>
    </row>
    <row r="48" spans="1:4" x14ac:dyDescent="0.2">
      <c r="D48" t="s">
        <v>620</v>
      </c>
    </row>
    <row r="49" spans="4:4" x14ac:dyDescent="0.2">
      <c r="D49" t="s">
        <v>621</v>
      </c>
    </row>
    <row r="50" spans="4:4" x14ac:dyDescent="0.2">
      <c r="D50" t="s">
        <v>622</v>
      </c>
    </row>
    <row r="51" spans="4:4" x14ac:dyDescent="0.2">
      <c r="D51" s="258" t="s">
        <v>623</v>
      </c>
    </row>
    <row r="53" spans="4:4" x14ac:dyDescent="0.2">
      <c r="D53" s="257" t="s">
        <v>624</v>
      </c>
    </row>
    <row r="54" spans="4:4" x14ac:dyDescent="0.2">
      <c r="D54" t="s">
        <v>625</v>
      </c>
    </row>
    <row r="55" spans="4:4" x14ac:dyDescent="0.2">
      <c r="D55" t="s">
        <v>626</v>
      </c>
    </row>
    <row r="56" spans="4:4" x14ac:dyDescent="0.2">
      <c r="D56" t="s">
        <v>627</v>
      </c>
    </row>
    <row r="57" spans="4:4" x14ac:dyDescent="0.2">
      <c r="D57" s="258" t="s">
        <v>628</v>
      </c>
    </row>
    <row r="59" spans="4:4" x14ac:dyDescent="0.2">
      <c r="D59" s="257" t="s">
        <v>629</v>
      </c>
    </row>
    <row r="60" spans="4:4" x14ac:dyDescent="0.2">
      <c r="D60" t="s">
        <v>630</v>
      </c>
    </row>
    <row r="61" spans="4:4" x14ac:dyDescent="0.2">
      <c r="D61" t="s">
        <v>631</v>
      </c>
    </row>
    <row r="62" spans="4:4" x14ac:dyDescent="0.2">
      <c r="D62" t="s">
        <v>632</v>
      </c>
    </row>
    <row r="63" spans="4:4" x14ac:dyDescent="0.2">
      <c r="D63" s="258" t="s">
        <v>633</v>
      </c>
    </row>
    <row r="65" spans="4:4" x14ac:dyDescent="0.2">
      <c r="D65" s="257" t="s">
        <v>634</v>
      </c>
    </row>
    <row r="66" spans="4:4" x14ac:dyDescent="0.2">
      <c r="D66" t="s">
        <v>635</v>
      </c>
    </row>
    <row r="67" spans="4:4" x14ac:dyDescent="0.2">
      <c r="D67" t="s">
        <v>636</v>
      </c>
    </row>
    <row r="68" spans="4:4" x14ac:dyDescent="0.2">
      <c r="D68" t="s">
        <v>637</v>
      </c>
    </row>
    <row r="69" spans="4:4" x14ac:dyDescent="0.2">
      <c r="D69" s="258" t="s">
        <v>638</v>
      </c>
    </row>
    <row r="71" spans="4:4" x14ac:dyDescent="0.2">
      <c r="D71" s="257" t="s">
        <v>639</v>
      </c>
    </row>
    <row r="72" spans="4:4" x14ac:dyDescent="0.2">
      <c r="D72" t="s">
        <v>640</v>
      </c>
    </row>
    <row r="73" spans="4:4" x14ac:dyDescent="0.2">
      <c r="D73" t="s">
        <v>641</v>
      </c>
    </row>
    <row r="74" spans="4:4" x14ac:dyDescent="0.2">
      <c r="D74" t="s">
        <v>642</v>
      </c>
    </row>
    <row r="75" spans="4:4" x14ac:dyDescent="0.2">
      <c r="D75" s="258" t="s">
        <v>643</v>
      </c>
    </row>
    <row r="77" spans="4:4" ht="23.25" x14ac:dyDescent="0.2">
      <c r="D77" s="262"/>
    </row>
    <row r="79" spans="4:4" ht="23.25" x14ac:dyDescent="0.2">
      <c r="D79" s="262" t="s">
        <v>644</v>
      </c>
    </row>
    <row r="81" spans="4:4" x14ac:dyDescent="0.2">
      <c r="D81" s="257" t="s">
        <v>645</v>
      </c>
    </row>
    <row r="82" spans="4:4" x14ac:dyDescent="0.2">
      <c r="D82" t="s">
        <v>646</v>
      </c>
    </row>
    <row r="83" spans="4:4" x14ac:dyDescent="0.2">
      <c r="D83" t="s">
        <v>647</v>
      </c>
    </row>
    <row r="84" spans="4:4" x14ac:dyDescent="0.2">
      <c r="D84" t="s">
        <v>648</v>
      </c>
    </row>
    <row r="85" spans="4:4" x14ac:dyDescent="0.2">
      <c r="D85" s="258" t="s">
        <v>649</v>
      </c>
    </row>
    <row r="87" spans="4:4" x14ac:dyDescent="0.2">
      <c r="D87" s="257" t="s">
        <v>650</v>
      </c>
    </row>
    <row r="88" spans="4:4" x14ac:dyDescent="0.2">
      <c r="D88" t="s">
        <v>651</v>
      </c>
    </row>
    <row r="89" spans="4:4" x14ac:dyDescent="0.2">
      <c r="D89" t="s">
        <v>652</v>
      </c>
    </row>
    <row r="90" spans="4:4" x14ac:dyDescent="0.2">
      <c r="D90" t="s">
        <v>653</v>
      </c>
    </row>
    <row r="91" spans="4:4" x14ac:dyDescent="0.2">
      <c r="D91" s="258" t="s">
        <v>654</v>
      </c>
    </row>
    <row r="93" spans="4:4" x14ac:dyDescent="0.2">
      <c r="D93" s="257" t="s">
        <v>655</v>
      </c>
    </row>
    <row r="94" spans="4:4" x14ac:dyDescent="0.2">
      <c r="D94" t="s">
        <v>656</v>
      </c>
    </row>
    <row r="95" spans="4:4" x14ac:dyDescent="0.2">
      <c r="D95" t="s">
        <v>657</v>
      </c>
    </row>
    <row r="96" spans="4:4" x14ac:dyDescent="0.2">
      <c r="D96" t="s">
        <v>658</v>
      </c>
    </row>
    <row r="97" spans="4:4" x14ac:dyDescent="0.2">
      <c r="D97" s="258" t="s">
        <v>659</v>
      </c>
    </row>
    <row r="99" spans="4:4" x14ac:dyDescent="0.2">
      <c r="D99" s="257" t="s">
        <v>660</v>
      </c>
    </row>
    <row r="100" spans="4:4" x14ac:dyDescent="0.2">
      <c r="D100" t="s">
        <v>661</v>
      </c>
    </row>
    <row r="101" spans="4:4" x14ac:dyDescent="0.2">
      <c r="D101" t="s">
        <v>662</v>
      </c>
    </row>
    <row r="102" spans="4:4" x14ac:dyDescent="0.2">
      <c r="D102" t="s">
        <v>663</v>
      </c>
    </row>
    <row r="103" spans="4:4" x14ac:dyDescent="0.2">
      <c r="D103" s="258" t="s">
        <v>664</v>
      </c>
    </row>
    <row r="105" spans="4:4" x14ac:dyDescent="0.2">
      <c r="D105" s="257" t="s">
        <v>665</v>
      </c>
    </row>
    <row r="106" spans="4:4" x14ac:dyDescent="0.2">
      <c r="D106" t="s">
        <v>666</v>
      </c>
    </row>
    <row r="107" spans="4:4" x14ac:dyDescent="0.2">
      <c r="D107" t="s">
        <v>243</v>
      </c>
    </row>
    <row r="108" spans="4:4" x14ac:dyDescent="0.2">
      <c r="D108" t="s">
        <v>667</v>
      </c>
    </row>
    <row r="109" spans="4:4" x14ac:dyDescent="0.2">
      <c r="D109" s="258" t="s">
        <v>668</v>
      </c>
    </row>
    <row r="111" spans="4:4" ht="23.25" x14ac:dyDescent="0.2">
      <c r="D111" s="262" t="s">
        <v>669</v>
      </c>
    </row>
    <row r="113" spans="4:4" x14ac:dyDescent="0.2">
      <c r="D113" s="257" t="s">
        <v>670</v>
      </c>
    </row>
    <row r="114" spans="4:4" x14ac:dyDescent="0.2">
      <c r="D114" t="s">
        <v>671</v>
      </c>
    </row>
    <row r="115" spans="4:4" x14ac:dyDescent="0.2">
      <c r="D115" t="s">
        <v>672</v>
      </c>
    </row>
    <row r="116" spans="4:4" x14ac:dyDescent="0.2">
      <c r="D116" t="s">
        <v>381</v>
      </c>
    </row>
    <row r="117" spans="4:4" x14ac:dyDescent="0.2">
      <c r="D117" t="s">
        <v>673</v>
      </c>
    </row>
    <row r="118" spans="4:4" x14ac:dyDescent="0.2">
      <c r="D118" s="258" t="s">
        <v>674</v>
      </c>
    </row>
    <row r="119" spans="4:4" x14ac:dyDescent="0.2">
      <c r="D119" s="260" t="s">
        <v>675</v>
      </c>
    </row>
    <row r="120" spans="4:4" x14ac:dyDescent="0.2">
      <c r="D120" t="s">
        <v>676</v>
      </c>
    </row>
    <row r="121" spans="4:4" x14ac:dyDescent="0.2">
      <c r="D121" t="s">
        <v>677</v>
      </c>
    </row>
    <row r="122" spans="4:4" x14ac:dyDescent="0.2">
      <c r="D122" t="s">
        <v>678</v>
      </c>
    </row>
    <row r="124" spans="4:4" x14ac:dyDescent="0.2">
      <c r="D124" s="260" t="s">
        <v>679</v>
      </c>
    </row>
    <row r="125" spans="4:4" x14ac:dyDescent="0.2">
      <c r="D125" t="s">
        <v>680</v>
      </c>
    </row>
    <row r="126" spans="4:4" x14ac:dyDescent="0.2">
      <c r="D126" t="s">
        <v>681</v>
      </c>
    </row>
    <row r="127" spans="4:4" x14ac:dyDescent="0.2">
      <c r="D127" t="s">
        <v>682</v>
      </c>
    </row>
    <row r="128" spans="4:4" x14ac:dyDescent="0.2">
      <c r="D128" t="s">
        <v>683</v>
      </c>
    </row>
    <row r="130" spans="4:4" x14ac:dyDescent="0.2">
      <c r="D130" s="257" t="s">
        <v>684</v>
      </c>
    </row>
    <row r="132" spans="4:4" x14ac:dyDescent="0.2">
      <c r="D132" s="260" t="s">
        <v>685</v>
      </c>
    </row>
    <row r="133" spans="4:4" x14ac:dyDescent="0.2">
      <c r="D133" t="s">
        <v>686</v>
      </c>
    </row>
    <row r="134" spans="4:4" x14ac:dyDescent="0.2">
      <c r="D134" t="s">
        <v>687</v>
      </c>
    </row>
    <row r="135" spans="4:4" x14ac:dyDescent="0.2">
      <c r="D135" t="s">
        <v>381</v>
      </c>
    </row>
    <row r="136" spans="4:4" x14ac:dyDescent="0.2">
      <c r="D136" s="260" t="s">
        <v>688</v>
      </c>
    </row>
    <row r="137" spans="4:4" x14ac:dyDescent="0.2">
      <c r="D137" t="s">
        <v>689</v>
      </c>
    </row>
    <row r="138" spans="4:4" x14ac:dyDescent="0.2">
      <c r="D138" t="s">
        <v>690</v>
      </c>
    </row>
    <row r="139" spans="4:4" x14ac:dyDescent="0.2">
      <c r="D139" t="s">
        <v>691</v>
      </c>
    </row>
    <row r="140" spans="4:4" x14ac:dyDescent="0.2">
      <c r="D140" t="s">
        <v>692</v>
      </c>
    </row>
    <row r="141" spans="4:4" x14ac:dyDescent="0.2">
      <c r="D141" t="s">
        <v>693</v>
      </c>
    </row>
    <row r="143" spans="4:4" x14ac:dyDescent="0.2">
      <c r="D143" s="257" t="s">
        <v>694</v>
      </c>
    </row>
    <row r="144" spans="4:4" x14ac:dyDescent="0.2">
      <c r="D144" t="s">
        <v>695</v>
      </c>
    </row>
    <row r="145" spans="4:4" x14ac:dyDescent="0.2">
      <c r="D145" t="s">
        <v>696</v>
      </c>
    </row>
    <row r="146" spans="4:4" x14ac:dyDescent="0.2">
      <c r="D146" t="s">
        <v>697</v>
      </c>
    </row>
    <row r="147" spans="4:4" x14ac:dyDescent="0.2">
      <c r="D147" t="s">
        <v>698</v>
      </c>
    </row>
    <row r="148" spans="4:4" x14ac:dyDescent="0.2">
      <c r="D148" t="s">
        <v>699</v>
      </c>
    </row>
    <row r="149" spans="4:4" x14ac:dyDescent="0.2">
      <c r="D149" s="258" t="s">
        <v>700</v>
      </c>
    </row>
    <row r="151" spans="4:4" x14ac:dyDescent="0.2">
      <c r="D151" s="257" t="s">
        <v>701</v>
      </c>
    </row>
    <row r="152" spans="4:4" x14ac:dyDescent="0.2">
      <c r="D152" t="s">
        <v>702</v>
      </c>
    </row>
    <row r="153" spans="4:4" x14ac:dyDescent="0.2">
      <c r="D153" t="s">
        <v>703</v>
      </c>
    </row>
    <row r="154" spans="4:4" x14ac:dyDescent="0.2">
      <c r="D154" t="s">
        <v>704</v>
      </c>
    </row>
    <row r="155" spans="4:4" x14ac:dyDescent="0.2">
      <c r="D155" s="258" t="s">
        <v>705</v>
      </c>
    </row>
    <row r="157" spans="4:4" x14ac:dyDescent="0.2">
      <c r="D157" s="257" t="s">
        <v>706</v>
      </c>
    </row>
    <row r="158" spans="4:4" x14ac:dyDescent="0.2">
      <c r="D158" t="s">
        <v>707</v>
      </c>
    </row>
    <row r="159" spans="4:4" x14ac:dyDescent="0.2">
      <c r="D159" t="s">
        <v>708</v>
      </c>
    </row>
    <row r="160" spans="4:4" x14ac:dyDescent="0.2">
      <c r="D160" t="s">
        <v>709</v>
      </c>
    </row>
    <row r="161" spans="4:4" x14ac:dyDescent="0.2">
      <c r="D161" s="258" t="s">
        <v>710</v>
      </c>
    </row>
    <row r="163" spans="4:4" x14ac:dyDescent="0.2">
      <c r="D163" s="257" t="s">
        <v>711</v>
      </c>
    </row>
    <row r="164" spans="4:4" x14ac:dyDescent="0.2">
      <c r="D164" s="259"/>
    </row>
    <row r="165" spans="4:4" x14ac:dyDescent="0.2">
      <c r="D165" s="259" t="s">
        <v>712</v>
      </c>
    </row>
    <row r="166" spans="4:4" x14ac:dyDescent="0.2">
      <c r="D166" s="259" t="s">
        <v>713</v>
      </c>
    </row>
    <row r="167" spans="4:4" x14ac:dyDescent="0.2">
      <c r="D167" s="259" t="s">
        <v>714</v>
      </c>
    </row>
    <row r="168" spans="4:4" x14ac:dyDescent="0.2">
      <c r="D168" s="259"/>
    </row>
    <row r="169" spans="4:4" x14ac:dyDescent="0.2">
      <c r="D169" s="259" t="s">
        <v>715</v>
      </c>
    </row>
    <row r="170" spans="4:4" x14ac:dyDescent="0.2">
      <c r="D170" s="259" t="s">
        <v>716</v>
      </c>
    </row>
    <row r="171" spans="4:4" x14ac:dyDescent="0.2">
      <c r="D171" s="259" t="s">
        <v>717</v>
      </c>
    </row>
    <row r="172" spans="4:4" x14ac:dyDescent="0.2">
      <c r="D172" s="259"/>
    </row>
    <row r="173" spans="4:4" x14ac:dyDescent="0.2">
      <c r="D173" s="259" t="s">
        <v>718</v>
      </c>
    </row>
    <row r="174" spans="4:4" x14ac:dyDescent="0.2">
      <c r="D174" s="259" t="s">
        <v>719</v>
      </c>
    </row>
    <row r="176" spans="4:4" x14ac:dyDescent="0.2">
      <c r="D176" s="258" t="s">
        <v>720</v>
      </c>
    </row>
    <row r="178" spans="4:4" x14ac:dyDescent="0.2">
      <c r="D178" s="257" t="s">
        <v>721</v>
      </c>
    </row>
    <row r="179" spans="4:4" x14ac:dyDescent="0.2">
      <c r="D179" t="s">
        <v>722</v>
      </c>
    </row>
    <row r="180" spans="4:4" x14ac:dyDescent="0.2">
      <c r="D180" t="s">
        <v>723</v>
      </c>
    </row>
    <row r="181" spans="4:4" x14ac:dyDescent="0.2">
      <c r="D181" t="s">
        <v>724</v>
      </c>
    </row>
    <row r="182" spans="4:4" x14ac:dyDescent="0.2">
      <c r="D182" t="s">
        <v>725</v>
      </c>
    </row>
    <row r="183" spans="4:4" x14ac:dyDescent="0.2">
      <c r="D183" s="258" t="s">
        <v>726</v>
      </c>
    </row>
    <row r="185" spans="4:4" x14ac:dyDescent="0.2">
      <c r="D185" s="257" t="s">
        <v>727</v>
      </c>
    </row>
    <row r="186" spans="4:4" x14ac:dyDescent="0.2">
      <c r="D186" t="s">
        <v>728</v>
      </c>
    </row>
    <row r="187" spans="4:4" x14ac:dyDescent="0.2">
      <c r="D187" t="s">
        <v>729</v>
      </c>
    </row>
    <row r="188" spans="4:4" x14ac:dyDescent="0.2">
      <c r="D188" t="s">
        <v>730</v>
      </c>
    </row>
    <row r="189" spans="4:4" x14ac:dyDescent="0.2">
      <c r="D189" s="258" t="s">
        <v>731</v>
      </c>
    </row>
  </sheetData>
  <hyperlinks>
    <hyperlink ref="D10" r:id="rId1" display="http://www.chateau-malmaison.fr/" xr:uid="{00000000-0004-0000-0600-000000000000}"/>
    <hyperlink ref="D16" r:id="rId2" display="http://musees-nationaux-malmaison.fr/musee-maisonbonaparte/" xr:uid="{00000000-0004-0000-0600-000001000000}"/>
    <hyperlink ref="D21" r:id="rId3" display="http://musees-nationaux-malmaison.fr/musees-napoleonien-africain/" xr:uid="{00000000-0004-0000-0600-000002000000}"/>
    <hyperlink ref="D26" r:id="rId4" display="http://www.musee-renaissance.fr/" xr:uid="{00000000-0004-0000-0600-000003000000}"/>
    <hyperlink ref="D33" r:id="rId5" display="http://www.musee-moyenage.fr/" xr:uid="{00000000-0004-0000-0600-000004000000}"/>
    <hyperlink ref="D39" r:id="rId6" display="http://www.musee-magnin.fr/" xr:uid="{00000000-0004-0000-0600-000005000000}"/>
    <hyperlink ref="D45" r:id="rId7" display="http://musee-clemenceau-delattre.fr/" xr:uid="{00000000-0004-0000-0600-000006000000}"/>
    <hyperlink ref="D51" r:id="rId8" display="http://www.musee-fernandleger.fr/" xr:uid="{00000000-0004-0000-0600-000007000000}"/>
    <hyperlink ref="D57" r:id="rId9" display="http://www.musee-chagall.fr/" xr:uid="{00000000-0004-0000-0600-000008000000}"/>
    <hyperlink ref="D63" r:id="rId10" display="http://www.musee-picasso-vallauris.fr/" xr:uid="{00000000-0004-0000-0600-000009000000}"/>
    <hyperlink ref="D69" r:id="rId11" display="http://www.port-royal-des-champs.eu/" xr:uid="{00000000-0004-0000-0600-00000A000000}"/>
    <hyperlink ref="D75" r:id="rId12" display="http://www.musee-prehistoire-eyzies.fr/" xr:uid="{00000000-0004-0000-0600-00000B000000}"/>
    <hyperlink ref="D85" r:id="rId13" display="http://palaisdecompiegne.fr/" xr:uid="{00000000-0004-0000-0600-00000C000000}"/>
    <hyperlink ref="D91" r:id="rId14" display="http://www.museefrancoamericain.fr/" xr:uid="{00000000-0004-0000-0600-00000D000000}"/>
    <hyperlink ref="D97" r:id="rId15" display="http://musee-archeologienationale.fr/" xr:uid="{00000000-0004-0000-0600-00000E000000}"/>
    <hyperlink ref="D103" r:id="rId16" display="http://www.musee-chateau-pau.fr/" xr:uid="{00000000-0004-0000-0600-00000F000000}"/>
    <hyperlink ref="D109" r:id="rId17" display="http://www.museedesplansreliefs.culture.fr/" xr:uid="{00000000-0004-0000-0600-000010000000}"/>
    <hyperlink ref="D118" r:id="rId18" display="http://www.c2rmf.fr/" xr:uid="{00000000-0004-0000-0600-000011000000}"/>
    <hyperlink ref="D149" r:id="rId19" display="https://www.culture.gouv.fr/Thematiques/Archeologie/Acteurs-metiers-formations/Le-Departement-des-recherches-subaquatiques-et-sous-marines" xr:uid="{00000000-0004-0000-0600-000012000000}"/>
    <hyperlink ref="D155" r:id="rId20" display="http://www.lrmh.fr/" xr:uid="{00000000-0004-0000-0600-000013000000}"/>
    <hyperlink ref="D161" r:id="rId21" display="http://www.mediatheque-patrimoine.culture.gouv.fr/" xr:uid="{00000000-0004-0000-0600-000014000000}"/>
    <hyperlink ref="D176" r:id="rId22" display="http://www.archives-nationales.culture.gouv.fr/" xr:uid="{00000000-0004-0000-0600-000015000000}"/>
    <hyperlink ref="D183" r:id="rId23" display="http://www.archivesnationales.culture.gouv.fr/camt/" xr:uid="{00000000-0004-0000-0600-000016000000}"/>
    <hyperlink ref="D189" r:id="rId24" display="http://www.archivesnationales.culture.gouv.fr/anom/fr/" xr:uid="{00000000-0004-0000-0600-000017000000}"/>
  </hyperlinks>
  <pageMargins left="0.7" right="0.7" top="0.75" bottom="0.75" header="0.3" footer="0.3"/>
  <pageSetup paperSize="9" orientation="portrait" r:id="rId25"/>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
  <sheetViews>
    <sheetView workbookViewId="0">
      <selection activeCell="H16" sqref="H16"/>
    </sheetView>
  </sheetViews>
  <sheetFormatPr baseColWidth="10" defaultColWidth="11.42578125" defaultRowHeight="11.25" x14ac:dyDescent="0.2"/>
  <cols>
    <col min="1" max="1" width="15.7109375" style="24" customWidth="1"/>
    <col min="2" max="2" width="11.42578125" style="24"/>
    <col min="3" max="3" width="10.7109375" style="24" customWidth="1"/>
    <col min="4" max="4" width="13.7109375" style="24" customWidth="1"/>
    <col min="5" max="15" width="11.42578125" style="24"/>
    <col min="16" max="16" width="16.85546875" style="24" customWidth="1"/>
    <col min="17" max="16384" width="11.42578125" style="24"/>
  </cols>
  <sheetData>
    <row r="1" spans="1:9" x14ac:dyDescent="0.2">
      <c r="A1" s="63" t="s">
        <v>792</v>
      </c>
    </row>
    <row r="2" spans="1:9" x14ac:dyDescent="0.2">
      <c r="A2" s="78" t="s">
        <v>70</v>
      </c>
    </row>
    <row r="3" spans="1:9" x14ac:dyDescent="0.2">
      <c r="A3" s="569"/>
      <c r="B3" s="570" t="s">
        <v>26</v>
      </c>
      <c r="C3" s="570" t="s">
        <v>793</v>
      </c>
      <c r="D3" s="570" t="s">
        <v>794</v>
      </c>
      <c r="E3" s="571" t="s">
        <v>55</v>
      </c>
    </row>
    <row r="4" spans="1:9" ht="12.75" x14ac:dyDescent="0.2">
      <c r="A4" s="569"/>
      <c r="B4" s="570"/>
      <c r="C4" s="570"/>
      <c r="D4" s="570"/>
      <c r="E4" s="571"/>
      <c r="I4" s="105"/>
    </row>
    <row r="5" spans="1:9" x14ac:dyDescent="0.2">
      <c r="A5" s="569"/>
      <c r="B5" s="570"/>
      <c r="C5" s="570"/>
      <c r="D5" s="570"/>
      <c r="E5" s="571"/>
    </row>
    <row r="6" spans="1:9" x14ac:dyDescent="0.2">
      <c r="A6" s="4" t="s">
        <v>56</v>
      </c>
      <c r="B6" s="129">
        <v>513</v>
      </c>
      <c r="C6" s="129">
        <v>784</v>
      </c>
      <c r="D6" s="129">
        <v>5909</v>
      </c>
      <c r="E6" s="74">
        <v>7206</v>
      </c>
      <c r="F6" s="74"/>
      <c r="H6" s="74"/>
    </row>
    <row r="7" spans="1:9" x14ac:dyDescent="0.2">
      <c r="A7" s="4" t="s">
        <v>57</v>
      </c>
      <c r="B7" s="129">
        <v>242</v>
      </c>
      <c r="C7" s="129">
        <v>329</v>
      </c>
      <c r="D7" s="129">
        <v>1310</v>
      </c>
      <c r="E7" s="74">
        <v>1881</v>
      </c>
      <c r="F7" s="74"/>
    </row>
    <row r="8" spans="1:9" x14ac:dyDescent="0.2">
      <c r="B8" s="74"/>
      <c r="C8" s="74"/>
      <c r="D8" s="392"/>
      <c r="E8" s="74"/>
      <c r="F8" s="74"/>
    </row>
    <row r="9" spans="1:9" x14ac:dyDescent="0.2">
      <c r="A9" s="24" t="s">
        <v>795</v>
      </c>
    </row>
    <row r="10" spans="1:9" x14ac:dyDescent="0.2">
      <c r="A10" s="24" t="s">
        <v>764</v>
      </c>
      <c r="B10" s="67"/>
      <c r="C10" s="67"/>
    </row>
    <row r="11" spans="1:9" x14ac:dyDescent="0.2">
      <c r="B11" s="74"/>
      <c r="C11" s="74"/>
      <c r="D11" s="74"/>
      <c r="E11" s="74"/>
    </row>
    <row r="12" spans="1:9" x14ac:dyDescent="0.2">
      <c r="A12" s="3" t="s">
        <v>796</v>
      </c>
      <c r="B12" s="74"/>
      <c r="C12" s="74"/>
      <c r="D12" s="74"/>
      <c r="E12" s="74"/>
    </row>
    <row r="13" spans="1:9" x14ac:dyDescent="0.2">
      <c r="B13" s="74"/>
    </row>
  </sheetData>
  <customSheetViews>
    <customSheetView guid="{254CA843-A8D1-434E-AB9C-F327B1D1E748}">
      <selection activeCell="A2" sqref="A2"/>
      <pageMargins left="0.7" right="0.7" top="0.75" bottom="0.75" header="0.3" footer="0.3"/>
      <pageSetup paperSize="9" orientation="portrait" r:id="rId1"/>
    </customSheetView>
    <customSheetView guid="{A4014A12-8077-400D-909C-C8C0AE2652D2}">
      <selection activeCell="A2" sqref="A2"/>
      <pageMargins left="0.7" right="0.7" top="0.75" bottom="0.75" header="0.3" footer="0.3"/>
      <pageSetup paperSize="9" orientation="portrait" r:id="rId2"/>
    </customSheetView>
    <customSheetView guid="{EF36F323-8F00-4DED-B12A-4D51E72FA301}">
      <pageMargins left="0.7" right="0.7" top="0.75" bottom="0.75" header="0.3" footer="0.3"/>
      <pageSetup paperSize="9" orientation="portrait" r:id="rId3"/>
    </customSheetView>
    <customSheetView guid="{D4A8130B-E15E-430B-BC62-FA365B34E0AF}">
      <selection activeCell="A2" sqref="A2"/>
      <pageMargins left="0.7" right="0.7" top="0.75" bottom="0.75" header="0.3" footer="0.3"/>
      <pageSetup paperSize="9" orientation="portrait" r:id="rId4"/>
    </customSheetView>
    <customSheetView guid="{D7C60D54-F168-4802-9C20-D9E241B3AC75}">
      <selection activeCell="A2" sqref="A2"/>
      <pageMargins left="0.7" right="0.7" top="0.75" bottom="0.75" header="0.3" footer="0.3"/>
      <pageSetup paperSize="9" orientation="portrait" r:id="rId5"/>
    </customSheetView>
    <customSheetView guid="{B5EA72E7-EF27-46AE-B0E4-CAECE2734832}">
      <selection activeCell="A2" sqref="A2"/>
      <pageMargins left="0.7" right="0.7" top="0.75" bottom="0.75" header="0.3" footer="0.3"/>
      <pageSetup paperSize="9" orientation="portrait" r:id="rId6"/>
    </customSheetView>
  </customSheetViews>
  <mergeCells count="5">
    <mergeCell ref="A3:A5"/>
    <mergeCell ref="B3:B5"/>
    <mergeCell ref="C3:C5"/>
    <mergeCell ref="D3:D5"/>
    <mergeCell ref="E3:E5"/>
  </mergeCells>
  <pageMargins left="0.7" right="0.7" top="0.75" bottom="0.75" header="0.3" footer="0.3"/>
  <pageSetup paperSize="9" orientation="portrait" r:id="rId7"/>
  <headerFooter>
    <oddFooter>&amp;C&amp;1#&amp;"Calibri"&amp;12&amp;K008000C1 Données Internes</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I10" sqref="I10"/>
    </sheetView>
  </sheetViews>
  <sheetFormatPr baseColWidth="10" defaultColWidth="11.5703125" defaultRowHeight="11.25" x14ac:dyDescent="0.2"/>
  <cols>
    <col min="1" max="1" width="56.7109375" style="3" customWidth="1"/>
    <col min="2" max="9" width="11.5703125" style="3"/>
    <col min="10" max="10" width="12.7109375" style="3" customWidth="1"/>
    <col min="11" max="16384" width="11.5703125" style="3"/>
  </cols>
  <sheetData>
    <row r="1" spans="1:13" x14ac:dyDescent="0.2">
      <c r="A1" s="37" t="s">
        <v>803</v>
      </c>
      <c r="M1" s="31"/>
    </row>
    <row r="2" spans="1:13" x14ac:dyDescent="0.2">
      <c r="A2" s="393" t="s">
        <v>797</v>
      </c>
      <c r="M2" s="31"/>
    </row>
    <row r="3" spans="1:13" x14ac:dyDescent="0.2">
      <c r="A3" s="3" t="s">
        <v>798</v>
      </c>
      <c r="J3" s="526" t="s">
        <v>148</v>
      </c>
      <c r="K3" s="526" t="s">
        <v>148</v>
      </c>
      <c r="L3" s="526" t="s">
        <v>148</v>
      </c>
    </row>
    <row r="4" spans="1:13" x14ac:dyDescent="0.2">
      <c r="B4" s="3">
        <v>2014</v>
      </c>
      <c r="C4" s="3">
        <v>2015</v>
      </c>
      <c r="D4" s="3">
        <v>2016</v>
      </c>
      <c r="E4" s="3">
        <v>2017</v>
      </c>
      <c r="F4" s="3">
        <v>2018</v>
      </c>
      <c r="G4" s="3">
        <v>2019</v>
      </c>
      <c r="H4" s="394">
        <v>2020</v>
      </c>
      <c r="I4" s="394">
        <v>2021</v>
      </c>
      <c r="J4" s="3">
        <v>2022</v>
      </c>
      <c r="K4" s="3">
        <v>2023</v>
      </c>
      <c r="L4" s="3">
        <v>2024</v>
      </c>
    </row>
    <row r="5" spans="1:13" x14ac:dyDescent="0.2">
      <c r="A5" s="3" t="s">
        <v>799</v>
      </c>
      <c r="B5" s="33">
        <v>5742.0669047119009</v>
      </c>
      <c r="C5" s="33">
        <v>5234.5613713182711</v>
      </c>
      <c r="D5" s="33">
        <v>5106.9827416999005</v>
      </c>
      <c r="E5" s="33">
        <v>5168.1745968439955</v>
      </c>
      <c r="F5" s="33">
        <v>5288.8517229847694</v>
      </c>
      <c r="G5" s="33">
        <v>5655.0570434129404</v>
      </c>
      <c r="H5" s="132">
        <v>5209.9678940633357</v>
      </c>
      <c r="I5" s="25">
        <v>5530.9326333400004</v>
      </c>
    </row>
    <row r="6" spans="1:13" x14ac:dyDescent="0.2">
      <c r="A6" s="31" t="s">
        <v>52</v>
      </c>
      <c r="B6" s="33">
        <v>3651.6130684499403</v>
      </c>
      <c r="C6" s="33">
        <v>3693.4238500092861</v>
      </c>
      <c r="D6" s="33">
        <v>3870.0241959296532</v>
      </c>
      <c r="E6" s="33">
        <v>4152.2890508915298</v>
      </c>
      <c r="F6" s="33">
        <v>4167.9028974739977</v>
      </c>
      <c r="G6" s="33">
        <v>4190.1930767087651</v>
      </c>
      <c r="H6" s="409">
        <v>4332.936339153046</v>
      </c>
      <c r="I6" s="25">
        <v>4623</v>
      </c>
      <c r="J6" s="25">
        <v>4641</v>
      </c>
      <c r="K6" s="25">
        <v>4988</v>
      </c>
      <c r="L6" s="31"/>
      <c r="M6" s="72"/>
    </row>
    <row r="7" spans="1:13" x14ac:dyDescent="0.2">
      <c r="A7" s="31" t="s">
        <v>800</v>
      </c>
      <c r="B7" s="33">
        <v>3479.6734669346915</v>
      </c>
      <c r="C7" s="33">
        <v>3390.5009867152671</v>
      </c>
      <c r="D7" s="33">
        <v>3385.2482814419423</v>
      </c>
      <c r="E7" s="33">
        <v>3506.195486627043</v>
      </c>
      <c r="F7" s="33">
        <v>3512.2195074665678</v>
      </c>
      <c r="G7" s="33">
        <v>3527.7526045365898</v>
      </c>
      <c r="H7" s="132">
        <v>3583.7590797780458</v>
      </c>
      <c r="I7" s="33">
        <v>3805</v>
      </c>
      <c r="J7" s="132">
        <v>4136</v>
      </c>
      <c r="K7" s="33">
        <f>'Tableau 1'!I17</f>
        <v>4422.7505540000002</v>
      </c>
      <c r="L7" s="33">
        <f>'Tableau 1'!M17</f>
        <v>4635.8678159999999</v>
      </c>
    </row>
    <row r="8" spans="1:13" x14ac:dyDescent="0.2">
      <c r="A8" s="3" t="s">
        <v>801</v>
      </c>
      <c r="B8" s="33">
        <v>1702.2564056336357</v>
      </c>
      <c r="C8" s="33">
        <v>1636.2348796538874</v>
      </c>
      <c r="D8" s="33">
        <v>1710.3249313223102</v>
      </c>
      <c r="E8" s="33">
        <v>1794.6916404213177</v>
      </c>
      <c r="F8" s="33">
        <v>1902.9970836831351</v>
      </c>
      <c r="G8" s="33">
        <v>2036.0461228170461</v>
      </c>
      <c r="H8" s="33">
        <v>1805.7861255572063</v>
      </c>
      <c r="I8" s="25">
        <v>2031.1282362200002</v>
      </c>
      <c r="J8" s="72"/>
    </row>
    <row r="9" spans="1:13" x14ac:dyDescent="0.2">
      <c r="A9" s="3" t="s">
        <v>793</v>
      </c>
      <c r="B9" s="33">
        <v>1354.4884240314918</v>
      </c>
      <c r="C9" s="33">
        <v>1241.2175638390813</v>
      </c>
      <c r="D9" s="33">
        <v>1197.6798820115605</v>
      </c>
      <c r="E9" s="33">
        <v>1124.7367714671507</v>
      </c>
      <c r="F9" s="33">
        <v>1108.0816259666126</v>
      </c>
      <c r="G9" s="33">
        <v>1162.677236485817</v>
      </c>
      <c r="H9" s="33">
        <v>922.67758010419755</v>
      </c>
      <c r="I9" s="25">
        <v>1121.50006618</v>
      </c>
      <c r="J9" s="72"/>
    </row>
    <row r="10" spans="1:13" x14ac:dyDescent="0.2">
      <c r="A10" s="3" t="s">
        <v>26</v>
      </c>
      <c r="B10" s="33">
        <v>750.70257246953179</v>
      </c>
      <c r="C10" s="33">
        <v>779.57839779519304</v>
      </c>
      <c r="D10" s="33">
        <v>691.59668353422558</v>
      </c>
      <c r="E10" s="33">
        <v>677.51372749365225</v>
      </c>
      <c r="F10" s="33">
        <v>719.06720567421985</v>
      </c>
      <c r="G10" s="33">
        <v>745.5903621572761</v>
      </c>
      <c r="H10" s="33">
        <v>786.15332019929417</v>
      </c>
      <c r="I10" s="25">
        <v>756.05517024999995</v>
      </c>
      <c r="J10" s="72"/>
    </row>
    <row r="12" spans="1:13" x14ac:dyDescent="0.2">
      <c r="A12" s="26" t="s">
        <v>53</v>
      </c>
    </row>
    <row r="13" spans="1:13" x14ac:dyDescent="0.2">
      <c r="A13" s="525" t="s">
        <v>804</v>
      </c>
    </row>
    <row r="14" spans="1:13" x14ac:dyDescent="0.2">
      <c r="A14" s="3" t="s">
        <v>802</v>
      </c>
    </row>
    <row r="16" spans="1:13" x14ac:dyDescent="0.2">
      <c r="A16" s="3" t="s">
        <v>54</v>
      </c>
    </row>
    <row r="18" spans="1:10" x14ac:dyDescent="0.2">
      <c r="A18" s="3" t="s">
        <v>106</v>
      </c>
    </row>
    <row r="19" spans="1:10" x14ac:dyDescent="0.2">
      <c r="A19" s="3" t="s">
        <v>44</v>
      </c>
    </row>
    <row r="20" spans="1:10" x14ac:dyDescent="0.2">
      <c r="A20" s="3" t="s">
        <v>107</v>
      </c>
    </row>
    <row r="22" spans="1:10" x14ac:dyDescent="0.2">
      <c r="A22" s="3" t="s">
        <v>796</v>
      </c>
      <c r="B22" s="67"/>
      <c r="C22" s="67"/>
    </row>
    <row r="23" spans="1:10" x14ac:dyDescent="0.2">
      <c r="A23" s="31"/>
      <c r="B23" s="31"/>
      <c r="C23" s="31"/>
      <c r="D23" s="31"/>
      <c r="E23" s="31"/>
      <c r="F23" s="31"/>
      <c r="G23" s="31"/>
      <c r="H23" s="31"/>
      <c r="I23" s="31"/>
      <c r="J23" s="282"/>
    </row>
    <row r="24" spans="1:10" x14ac:dyDescent="0.2">
      <c r="A24" s="34"/>
      <c r="B24" s="31"/>
      <c r="C24" s="31"/>
      <c r="D24" s="31"/>
      <c r="E24" s="31"/>
      <c r="F24" s="31"/>
      <c r="G24" s="31"/>
      <c r="H24" s="31"/>
      <c r="I24" s="31"/>
    </row>
  </sheetData>
  <customSheetViews>
    <customSheetView guid="{254CA843-A8D1-434E-AB9C-F327B1D1E748}">
      <selection activeCell="I7" sqref="I7"/>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election activeCell="I6" sqref="I6"/>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election activeCell="J12" sqref="J12"/>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election activeCell="J12" sqref="J12"/>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election activeCell="I3" sqref="I3"/>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pageMargins left="0.78749999999999998" right="0.78749999999999998" top="1.0249999999999999" bottom="1.0249999999999999" header="0.78749999999999998" footer="0.78749999999999998"/>
  <pageSetup paperSize="9" firstPageNumber="0" orientation="portrait" r:id="rId7"/>
  <headerFooter>
    <oddHeader>&amp;C&amp;A</oddHeader>
    <oddFooter>&amp;C&amp;"Calibri"&amp;11&amp;K000000Page &amp;P_x000D_&amp;1#&amp;"Calibri"&amp;12&amp;K008000C1 Données Internes</oddFooter>
  </headerFooter>
  <legacyDrawing r:id="rId8"/>
</worksheet>
</file>

<file path=docProps/app.xml><?xml version="1.0" encoding="utf-8"?>
<Properties xmlns="http://schemas.openxmlformats.org/officeDocument/2006/extended-properties" xmlns:vt="http://schemas.openxmlformats.org/officeDocument/2006/docPropsVTypes">
  <TotalTime>652</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Sommaire</vt:lpstr>
      <vt:lpstr>Feuil1</vt:lpstr>
      <vt:lpstr>Tableau 1</vt:lpstr>
      <vt:lpstr>Tableau 2  </vt:lpstr>
      <vt:lpstr>Tableau 3 </vt:lpstr>
      <vt:lpstr>Liste EP</vt:lpstr>
      <vt:lpstr>SCN</vt:lpstr>
      <vt:lpstr>Graphique 1</vt:lpstr>
      <vt:lpstr>Graphique 2</vt:lpstr>
      <vt:lpstr>Tableau 4</vt:lpstr>
      <vt:lpstr>Tableau 5 </vt:lpstr>
      <vt:lpstr>Tableau 6</vt:lpstr>
      <vt:lpstr>Graphique 3</vt:lpstr>
      <vt:lpstr>'Tableau 1'!Zone_d_impression</vt:lpstr>
      <vt:lpstr>'Tableau 5 '!Zone_d_impression</vt:lpstr>
      <vt:lpstr>'Tableau 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ministere de la Culture</dc:creator>
  <cp:lastModifiedBy>BAUCHAT Barbara</cp:lastModifiedBy>
  <cp:lastPrinted>2020-02-20T11:11:52Z</cp:lastPrinted>
  <dcterms:created xsi:type="dcterms:W3CDTF">2017-01-03T10:13:51Z</dcterms:created>
  <dcterms:modified xsi:type="dcterms:W3CDTF">2024-03-01T15:55:35Z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2024-03-01T15:55:35Z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82ae2b09-05f3-4f47-beb3-9285a6cd13ca</vt:lpwstr>
  </property>
  <property fmtid="{D5CDD505-2E9C-101B-9397-08002B2CF9AE}" pid="8" name="MSIP_Label_37f782e2-1048-4ae6-8561-ea50d7047004_ContentBits">
    <vt:lpwstr>2</vt:lpwstr>
  </property>
</Properties>
</file>