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CTIVITE\Z-CHIFFRES CLES\CHIFFRES CLES 2018\FICHES DEPOSEES\Archives_vuEM\"/>
    </mc:Choice>
  </mc:AlternateContent>
  <bookViews>
    <workbookView xWindow="0" yWindow="0" windowWidth="28800" windowHeight="10800"/>
  </bookViews>
  <sheets>
    <sheet name="Sommaire" sheetId="1" r:id="rId1"/>
    <sheet name="Tableau 1" sheetId="2" r:id="rId2"/>
    <sheet name="Carte 1" sheetId="3" r:id="rId3"/>
    <sheet name="Carte 2" sheetId="4" r:id="rId4"/>
  </sheets>
  <calcPr calcId="162913" fullCalcOnLoad="1"/>
</workbook>
</file>

<file path=xl/calcChain.xml><?xml version="1.0" encoding="utf-8"?>
<calcChain xmlns="http://schemas.openxmlformats.org/spreadsheetml/2006/main">
  <c r="E103" i="4" l="1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03" i="3"/>
  <c r="E102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F15" i="2"/>
  <c r="F14" i="2"/>
  <c r="F13" i="2"/>
  <c r="F12" i="2"/>
  <c r="F11" i="2"/>
  <c r="F10" i="2"/>
  <c r="F9" i="2"/>
  <c r="F8" i="2"/>
  <c r="E7" i="2"/>
  <c r="F7" i="2" s="1"/>
  <c r="E6" i="2"/>
  <c r="D6" i="2"/>
  <c r="C6" i="2"/>
  <c r="B6" i="2"/>
  <c r="F6" i="2" s="1"/>
  <c r="F5" i="2"/>
  <c r="E5" i="2"/>
  <c r="D5" i="2"/>
</calcChain>
</file>

<file path=xl/sharedStrings.xml><?xml version="1.0" encoding="utf-8"?>
<sst xmlns="http://schemas.openxmlformats.org/spreadsheetml/2006/main" count="449" uniqueCount="233">
  <si>
    <t>Archives</t>
  </si>
  <si>
    <t>Tableau 1 – Activité des services d'archives en 2016</t>
  </si>
  <si>
    <t>Municipales et intercommunales</t>
  </si>
  <si>
    <t>Départementales</t>
  </si>
  <si>
    <t>Régionales</t>
  </si>
  <si>
    <t>Nationales</t>
  </si>
  <si>
    <t>Ensemble</t>
  </si>
  <si>
    <t>Occupation</t>
  </si>
  <si>
    <t>Total des fonds conservés (km linéaires)</t>
  </si>
  <si>
    <t>Accroissement des fonds en 2016 (km linéaires)</t>
  </si>
  <si>
    <t>Accroisement des fonds nativement numériques en 2016 (Go)</t>
  </si>
  <si>
    <t>Utilisation des fonds</t>
  </si>
  <si>
    <t>Nombre de lecteurs inscrits</t>
  </si>
  <si>
    <t>Part des généalogistes (%)</t>
  </si>
  <si>
    <t>nd</t>
  </si>
  <si>
    <t>Part des scientifiques / chercheurs (%)</t>
  </si>
  <si>
    <t>Expositions</t>
  </si>
  <si>
    <t>Nombre d'expositions</t>
  </si>
  <si>
    <t>Nombre de visiteurs</t>
  </si>
  <si>
    <t xml:space="preserve"> dont nombre de scolaires</t>
  </si>
  <si>
    <t>Estimation DEPS pour les services régionaux et municipaux / intercommunaux</t>
  </si>
  <si>
    <t>Source : Service interministériel des Archives de France/DEPS, Ministère de la Culture, 2018</t>
  </si>
  <si>
    <t>Carte 1 – Fonds occupés dans les archives départementales rapporté à la population, 2016</t>
  </si>
  <si>
    <t>IDDep</t>
  </si>
  <si>
    <t>Nom</t>
  </si>
  <si>
    <t>Population</t>
  </si>
  <si>
    <t>Fonds conservés (ml)</t>
  </si>
  <si>
    <t>Fonds conservé rapportés à la population (ml pour 1000 habitants)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</si>
  <si>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</si>
  <si>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</si>
  <si>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</si>
  <si>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</si>
  <si>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</si>
  <si>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</si>
  <si>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</si>
  <si>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</si>
  <si>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</si>
  <si>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</si>
  <si>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</si>
  <si>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</si>
  <si>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</si>
  <si>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</si>
  <si>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</si>
  <si>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</si>
  <si>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</si>
  <si>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</si>
  <si>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</si>
  <si>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</si>
  <si>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</si>
  <si>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</si>
  <si>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</si>
  <si>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</si>
  <si>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</si>
  <si>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</si>
  <si>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</si>
  <si>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</si>
  <si>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</si>
  <si>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</si>
  <si>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</si>
  <si>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</si>
  <si>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</si>
  <si>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</si>
  <si>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</si>
  <si>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</si>
  <si>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</si>
  <si>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</si>
  <si>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</si>
  <si>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</si>
  <si>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</si>
  <si>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</si>
  <si>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</si>
  <si>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Côte-d'Or</t>
  </si>
  <si>
    <t>22</t>
  </si>
  <si>
    <t>Côtes-d'Armor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</si>
  <si>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</si>
  <si>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</si>
  <si>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</si>
  <si>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</si>
  <si>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</si>
  <si>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</si>
  <si>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</si>
  <si>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</si>
  <si>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</si>
  <si>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</si>
  <si>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</si>
  <si>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</si>
  <si>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</si>
  <si>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</si>
  <si>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</si>
  <si>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</si>
  <si>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</si>
  <si>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</si>
  <si>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</si>
  <si>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</si>
  <si>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</si>
  <si>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</si>
  <si>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</si>
  <si>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</si>
  <si>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</si>
  <si>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</si>
  <si>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</si>
  <si>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</si>
  <si>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</si>
  <si>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</si>
  <si>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</si>
  <si>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</si>
  <si>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</si>
  <si>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</si>
  <si>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</si>
  <si>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</si>
  <si>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</si>
  <si>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</si>
  <si>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</si>
  <si>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</si>
  <si>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</si>
  <si>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</si>
  <si>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</si>
  <si>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</si>
  <si>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</si>
  <si>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</si>
  <si>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</si>
  <si>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</si>
  <si>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</si>
  <si>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</si>
  <si>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</si>
  <si>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</si>
  <si>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</si>
  <si>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</si>
  <si>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</si>
  <si>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</si>
  <si>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</si>
  <si>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</si>
  <si>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</si>
  <si>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</si>
  <si>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</si>
  <si>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</si>
  <si>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</si>
  <si>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</si>
  <si>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</si>
  <si>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</si>
  <si>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</si>
  <si>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</si>
  <si>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</si>
  <si>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</si>
  <si>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</si>
  <si>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</si>
  <si>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</si>
  <si>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</si>
  <si>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</si>
  <si>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</si>
  <si>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</si>
  <si>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</si>
  <si>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</si>
  <si>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</si>
  <si>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</si>
  <si>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</si>
  <si>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</si>
  <si>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</si>
  <si>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</si>
  <si>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</si>
  <si>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</si>
  <si>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</si>
  <si>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</si>
  <si>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</si>
  <si>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</si>
  <si>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</si>
  <si>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</si>
  <si>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 et Métropole de Lyon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</si>
  <si>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</si>
  <si>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</si>
  <si>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</si>
  <si>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</si>
  <si>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</si>
  <si>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</si>
  <si>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</si>
  <si>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</si>
  <si>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</si>
  <si>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</si>
  <si>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</si>
  <si>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</si>
  <si>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</si>
  <si>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</si>
  <si>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</si>
  <si>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</si>
  <si>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</si>
  <si>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</si>
  <si>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</si>
  <si>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</si>
  <si>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</si>
  <si>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</si>
  <si>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</si>
  <si>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</si>
  <si>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</si>
  <si>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</si>
  <si>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</si>
  <si>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</si>
  <si>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</si>
  <si>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</si>
  <si>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</si>
  <si>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</si>
  <si>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</si>
  <si>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</si>
  <si>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</si>
  <si>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</si>
  <si>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</si>
  <si>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</si>
  <si>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</si>
  <si>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</si>
  <si>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</si>
  <si>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</si>
  <si>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</si>
  <si>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</si>
  <si>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</si>
  <si>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</si>
  <si>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</si>
  <si>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</si>
  <si>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</si>
  <si>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</si>
  <si>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</si>
  <si>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Val-d'Oise</t>
  </si>
  <si>
    <t>971</t>
  </si>
  <si>
    <t>Guadeloupe</t>
  </si>
  <si>
    <t>972</t>
  </si>
  <si>
    <t>Martinique</t>
  </si>
  <si>
    <t>973</t>
  </si>
  <si>
    <t>Guyane</t>
  </si>
  <si>
    <t>974</t>
  </si>
  <si>
    <t>La Réunion</t>
  </si>
  <si>
    <t>976</t>
  </si>
  <si>
    <t>Mayotte</t>
  </si>
  <si>
    <t>Source : Service interministériel des archives de France / DEPS, Ministère de la Culture, 2018</t>
  </si>
  <si>
    <t>Carte 2 – Nombre de lecteurs inscrits dans les archives départementales rapporté à la population, 2016</t>
  </si>
  <si>
    <t>Nombre de lecteurs rapportés à la population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</si>
</sst>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"/>
    <numFmt numFmtId="165" formatCode="0.00&quot; &quot;%"/>
    <numFmt numFmtId="166" formatCode="#,##0.00&quot; &quot;[$€-401]&quot; &quot;;#,##0.00&quot; &quot;[$€-401]&quot; &quot;;&quot;-&quot;#&quot; &quot;[$€-401]&quot; &quot;"/>
    <numFmt numFmtId="167" formatCode="#,##0.00&quot; &quot;[$€-407];[Red]&quot;-&quot;#,##0.00&quot; &quot;[$€-407]"/>
  </numFmts>
  <fonts count="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/>
    <xf numFmtId="164" fontId="5" fillId="0" borderId="0" xfId="0" applyNumberFormat="1" applyFont="1"/>
    <xf numFmtId="164" fontId="5" fillId="0" borderId="5" xfId="0" applyNumberFormat="1" applyFont="1" applyBorder="1"/>
    <xf numFmtId="0" fontId="5" fillId="0" borderId="6" xfId="0" applyFont="1" applyBorder="1"/>
    <xf numFmtId="164" fontId="5" fillId="0" borderId="0" xfId="0" applyNumberFormat="1" applyFont="1" applyAlignment="1">
      <alignment horizontal="right"/>
    </xf>
    <xf numFmtId="0" fontId="4" fillId="0" borderId="6" xfId="0" applyFont="1" applyBorder="1"/>
    <xf numFmtId="9" fontId="5" fillId="0" borderId="5" xfId="0" applyNumberFormat="1" applyFont="1" applyBorder="1"/>
    <xf numFmtId="0" fontId="6" fillId="0" borderId="6" xfId="0" applyFont="1" applyBorder="1"/>
    <xf numFmtId="49" fontId="0" fillId="0" borderId="0" xfId="0" applyNumberFormat="1"/>
    <xf numFmtId="0" fontId="8" fillId="0" borderId="0" xfId="6" applyFont="1"/>
    <xf numFmtId="49" fontId="4" fillId="0" borderId="0" xfId="0" applyNumberFormat="1" applyFont="1"/>
    <xf numFmtId="49" fontId="5" fillId="0" borderId="0" xfId="0" applyNumberFormat="1" applyFont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5" fontId="5" fillId="0" borderId="0" xfId="0" applyNumberFormat="1" applyFont="1"/>
  </cellXfs>
  <cellStyles count="7">
    <cellStyle name="Euro" xfId="1"/>
    <cellStyle name="Heading" xfId="2"/>
    <cellStyle name="Heading1" xfId="3"/>
    <cellStyle name="Lien hypertexte" xfId="6" builtinId="8"/>
    <cellStyle name="Normal" xfId="0" builtinId="0" customBuiltin="1"/>
    <cellStyle name="Result" xfId="4"/>
    <cellStyle name="Result2" xfId="5"/>
  </cellStyles>
  <dxfs count="3"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__Anonymous_Sheet_DB__2" displayName="__Anonymous_Sheet_DB__2" ref="E3:E103" headerRowCount="0" totalsRowShown="0" headerRowDxfId="1" dataDxfId="0">
  <sortState ref="E3:E103">
    <sortCondition ref="E3:E103"/>
  </sortState>
  <tableColumns count="1">
    <tableColumn id="1" name="Colonne1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"/>
  <sheetViews>
    <sheetView tabSelected="1" workbookViewId="0">
      <selection activeCell="B5" sqref="B5"/>
    </sheetView>
  </sheetViews>
  <sheetFormatPr baseColWidth="10" defaultRowHeight="12.75" x14ac:dyDescent="0.2"/>
  <cols>
    <col min="1" max="1024" width="10.625" style="2" customWidth="1"/>
  </cols>
  <sheetData>
    <row r="1" spans="1:2" ht="14.25" x14ac:dyDescent="0.2">
      <c r="A1" s="1" t="s">
        <v>0</v>
      </c>
    </row>
    <row r="3" spans="1:2" ht="14.25" x14ac:dyDescent="0.2">
      <c r="B3" s="16" t="s">
        <v>1</v>
      </c>
    </row>
    <row r="4" spans="1:2" ht="14.25" x14ac:dyDescent="0.2">
      <c r="B4" s="16" t="s">
        <v>22</v>
      </c>
    </row>
    <row r="5" spans="1:2" ht="14.25" x14ac:dyDescent="0.2">
      <c r="B5" s="16" t="s">
        <v>231</v>
      </c>
    </row>
  </sheetData>
  <hyperlinks>
    <hyperlink ref="B3" location="'Tableau 1'!A1" display="Tableau 1 – Activité des services d'archives en 2016"/>
    <hyperlink ref="B4" location="'Carte 1'!A1" display="Carte 1 – Fonds occupés dans les archives départementales rapporté à la population, 2016"/>
    <hyperlink ref="B5" location="'Carte 2'!A1" display="Carte 2 – Nombre de lecteurs inscrits dans les archives départementales rapporté à la population, 2016"/>
  </hyperlinks>
  <pageMargins left="0" right="0" top="0.39409448818897636" bottom="0.39409448818897636" header="0" footer="0"/>
  <pageSetup paperSize="9" fitToWidth="0" fitToHeight="0" pageOrder="overThenDown" orientation="portrait" verticalDpi="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8"/>
  <sheetViews>
    <sheetView workbookViewId="0"/>
  </sheetViews>
  <sheetFormatPr baseColWidth="10" defaultRowHeight="12.75" x14ac:dyDescent="0.2"/>
  <cols>
    <col min="1" max="1" width="38.5" style="2" customWidth="1"/>
    <col min="2" max="2" width="19.25" style="2" customWidth="1"/>
    <col min="3" max="3" width="16.625" style="2" customWidth="1"/>
    <col min="4" max="1024" width="10.625" style="2" customWidth="1"/>
  </cols>
  <sheetData>
    <row r="1" spans="1:6" ht="14.25" x14ac:dyDescent="0.2">
      <c r="A1" s="1" t="s">
        <v>1</v>
      </c>
    </row>
    <row r="2" spans="1:6" ht="14.25" x14ac:dyDescent="0.2">
      <c r="A2" s="3"/>
    </row>
    <row r="3" spans="1:6" ht="22.5" x14ac:dyDescent="0.2"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pans="1:6" ht="14.25" x14ac:dyDescent="0.2">
      <c r="A4" s="1" t="s">
        <v>7</v>
      </c>
      <c r="B4" s="4"/>
      <c r="C4" s="5"/>
      <c r="D4" s="5"/>
      <c r="E4" s="5"/>
      <c r="F4" s="6"/>
    </row>
    <row r="5" spans="1:6" ht="14.25" x14ac:dyDescent="0.2">
      <c r="A5" s="7" t="s">
        <v>8</v>
      </c>
      <c r="B5" s="8">
        <v>1180.4010000000001</v>
      </c>
      <c r="C5" s="8">
        <v>2614</v>
      </c>
      <c r="D5" s="8">
        <f>135.987</f>
        <v>135.98699999999999</v>
      </c>
      <c r="E5" s="8">
        <f>350.43+36.411+49.22</f>
        <v>436.06100000000004</v>
      </c>
      <c r="F5" s="9">
        <f>SUM(B5:E5)</f>
        <v>4366.4489999999996</v>
      </c>
    </row>
    <row r="6" spans="1:6" ht="14.25" x14ac:dyDescent="0.2">
      <c r="A6" s="10" t="s">
        <v>9</v>
      </c>
      <c r="B6" s="8">
        <f>42.1443+2.6204</f>
        <v>44.764700000000005</v>
      </c>
      <c r="C6" s="8">
        <f>41.4776+4.11</f>
        <v>45.587600000000002</v>
      </c>
      <c r="D6" s="8">
        <f>7.442+0.021</f>
        <v>7.4630000000000001</v>
      </c>
      <c r="E6" s="11">
        <f>6.38+0.271+0.0015+0.054+0.0067+0.7641</f>
        <v>7.4773000000000005</v>
      </c>
      <c r="F6" s="9">
        <f>SUM(B6:E6)</f>
        <v>105.29260000000001</v>
      </c>
    </row>
    <row r="7" spans="1:6" ht="14.25" x14ac:dyDescent="0.2">
      <c r="A7" s="10" t="s">
        <v>10</v>
      </c>
      <c r="B7" s="8">
        <v>1194</v>
      </c>
      <c r="C7" s="8">
        <v>1433</v>
      </c>
      <c r="D7" s="8">
        <v>422</v>
      </c>
      <c r="E7" s="8">
        <f>8987.67</f>
        <v>8987.67</v>
      </c>
      <c r="F7" s="9">
        <f>SUM(B7:E7)</f>
        <v>12036.67</v>
      </c>
    </row>
    <row r="8" spans="1:6" ht="14.25" x14ac:dyDescent="0.2">
      <c r="A8" s="12" t="s">
        <v>11</v>
      </c>
      <c r="B8" s="8"/>
      <c r="C8" s="8"/>
      <c r="D8" s="8"/>
      <c r="E8" s="8"/>
      <c r="F8" s="9">
        <f>SUM(B8:E8)</f>
        <v>0</v>
      </c>
    </row>
    <row r="9" spans="1:6" ht="14.25" x14ac:dyDescent="0.2">
      <c r="A9" s="10" t="s">
        <v>12</v>
      </c>
      <c r="B9" s="8">
        <v>89900</v>
      </c>
      <c r="C9" s="8">
        <v>95700</v>
      </c>
      <c r="D9" s="8">
        <v>2200</v>
      </c>
      <c r="E9" s="8">
        <v>15600</v>
      </c>
      <c r="F9" s="9">
        <f>SUM(B9:E9)</f>
        <v>203400</v>
      </c>
    </row>
    <row r="10" spans="1:6" ht="14.25" x14ac:dyDescent="0.2">
      <c r="A10" s="10" t="s">
        <v>13</v>
      </c>
      <c r="B10" s="8">
        <v>17.600000000000001</v>
      </c>
      <c r="C10" s="8">
        <v>40.15</v>
      </c>
      <c r="D10" s="11" t="s">
        <v>14</v>
      </c>
      <c r="E10" s="11" t="s">
        <v>14</v>
      </c>
      <c r="F10" s="13">
        <f>(B9*B10+C9*C10)/(100*(B9+C9))</f>
        <v>0.29227343750000001</v>
      </c>
    </row>
    <row r="11" spans="1:6" ht="14.25" x14ac:dyDescent="0.2">
      <c r="A11" s="10" t="s">
        <v>15</v>
      </c>
      <c r="B11" s="8">
        <v>20</v>
      </c>
      <c r="C11" s="8">
        <v>23.7</v>
      </c>
      <c r="D11" s="11" t="s">
        <v>14</v>
      </c>
      <c r="E11" s="11" t="s">
        <v>14</v>
      </c>
      <c r="F11" s="13">
        <f>(B9*B11+C9*C11)/(100*(B9+C9))</f>
        <v>0.21907812500000001</v>
      </c>
    </row>
    <row r="12" spans="1:6" ht="14.25" x14ac:dyDescent="0.2">
      <c r="A12" s="12" t="s">
        <v>16</v>
      </c>
      <c r="B12" s="8"/>
      <c r="C12" s="8"/>
      <c r="D12" s="8"/>
      <c r="E12" s="8"/>
      <c r="F12" s="9">
        <f>SUM(B12:E12)</f>
        <v>0</v>
      </c>
    </row>
    <row r="13" spans="1:6" customFormat="1" ht="14.25" x14ac:dyDescent="0.2">
      <c r="A13" s="10" t="s">
        <v>17</v>
      </c>
      <c r="B13" s="8">
        <v>489</v>
      </c>
      <c r="C13" s="8">
        <v>155</v>
      </c>
      <c r="D13" s="8">
        <v>11</v>
      </c>
      <c r="E13" s="8">
        <v>6</v>
      </c>
      <c r="F13" s="9">
        <f>SUM(B13:E13)</f>
        <v>661</v>
      </c>
    </row>
    <row r="14" spans="1:6" ht="14.25" x14ac:dyDescent="0.2">
      <c r="A14" s="10" t="s">
        <v>18</v>
      </c>
      <c r="B14" s="8">
        <v>389400</v>
      </c>
      <c r="C14" s="8">
        <v>285400</v>
      </c>
      <c r="D14" s="8">
        <v>300</v>
      </c>
      <c r="E14" s="8">
        <v>99450</v>
      </c>
      <c r="F14" s="9">
        <f>SUM(B14:E14)</f>
        <v>774550</v>
      </c>
    </row>
    <row r="15" spans="1:6" ht="14.25" x14ac:dyDescent="0.2">
      <c r="A15" s="14" t="s">
        <v>19</v>
      </c>
      <c r="B15" s="8">
        <v>31200</v>
      </c>
      <c r="C15" s="8">
        <v>41800</v>
      </c>
      <c r="D15" s="8">
        <v>0</v>
      </c>
      <c r="E15" s="8">
        <v>1450</v>
      </c>
      <c r="F15" s="9">
        <f>SUM(B15:E15)</f>
        <v>74450</v>
      </c>
    </row>
    <row r="16" spans="1:6" ht="14.25" x14ac:dyDescent="0.2">
      <c r="A16" s="10"/>
    </row>
    <row r="17" spans="1:1" ht="14.25" x14ac:dyDescent="0.2">
      <c r="A17" s="2" t="s">
        <v>20</v>
      </c>
    </row>
    <row r="18" spans="1:1" ht="14.25" x14ac:dyDescent="0.2">
      <c r="A18" s="2" t="s">
        <v>21</v>
      </c>
    </row>
  </sheetData>
  <pageMargins left="0" right="0" top="0.39409448818897636" bottom="0.3940944881889763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E1" sqref="E1:E1048576"/>
    </sheetView>
  </sheetViews>
  <sheetFormatPr baseColWidth="10" defaultRowHeight="14.25" x14ac:dyDescent="0.2"/>
  <cols>
    <col min="1" max="1" width="10.625" style="15" customWidth="1"/>
    <col min="2" max="2" width="19.375" customWidth="1"/>
    <col min="3" max="3" width="10.625" customWidth="1"/>
    <col min="4" max="4" width="18.5" customWidth="1"/>
    <col min="5" max="5" width="10.625" style="2" customWidth="1"/>
  </cols>
  <sheetData>
    <row r="1" spans="1:5" x14ac:dyDescent="0.2">
      <c r="A1" s="17" t="s">
        <v>22</v>
      </c>
      <c r="B1" s="2"/>
      <c r="C1" s="2"/>
      <c r="D1" s="2"/>
    </row>
    <row r="2" spans="1:5" x14ac:dyDescent="0.2">
      <c r="A2" s="17" t="s">
        <v>23</v>
      </c>
      <c r="B2" s="1" t="s">
        <v>24</v>
      </c>
      <c r="C2" s="1" t="s">
        <v>25</v>
      </c>
      <c r="D2" s="1" t="s">
        <v>26</v>
      </c>
      <c r="E2" s="1" t="s">
        <v>27</v>
      </c>
    </row>
    <row r="3" spans="1:5" x14ac:dyDescent="0.2">
      <c r="A3" s="18" t="s">
        <v>28</v>
      </c>
      <c r="B3" s="2" t="s">
        <v>29</v>
      </c>
      <c r="C3" s="19">
        <v>637867</v>
      </c>
      <c r="D3" s="19">
        <v>30146.63</v>
      </c>
      <c r="E3" s="2">
        <f t="shared" ref="E3:E50" si="0">1000*D3/C3</f>
        <v>47.261623504586382</v>
      </c>
    </row>
    <row r="4" spans="1:5" x14ac:dyDescent="0.2">
      <c r="A4" s="18" t="s">
        <v>30</v>
      </c>
      <c r="B4" s="2" t="s">
        <v>31</v>
      </c>
      <c r="C4" s="19">
        <v>537423</v>
      </c>
      <c r="D4" s="19">
        <v>25290</v>
      </c>
      <c r="E4" s="2">
        <f t="shared" si="0"/>
        <v>47.057904109053759</v>
      </c>
    </row>
    <row r="5" spans="1:5" x14ac:dyDescent="0.2">
      <c r="A5" s="18" t="s">
        <v>32</v>
      </c>
      <c r="B5" s="2" t="s">
        <v>33</v>
      </c>
      <c r="C5" s="19">
        <v>340785</v>
      </c>
      <c r="D5" s="19">
        <v>17469.169999999998</v>
      </c>
      <c r="E5" s="2">
        <f t="shared" si="0"/>
        <v>51.261557873732706</v>
      </c>
    </row>
    <row r="6" spans="1:5" x14ac:dyDescent="0.2">
      <c r="A6" s="18" t="s">
        <v>34</v>
      </c>
      <c r="B6" s="2" t="s">
        <v>35</v>
      </c>
      <c r="C6" s="19">
        <v>161814</v>
      </c>
      <c r="D6" s="19">
        <v>11368.05</v>
      </c>
      <c r="E6" s="2">
        <f t="shared" si="0"/>
        <v>70.253809929919541</v>
      </c>
    </row>
    <row r="7" spans="1:5" x14ac:dyDescent="0.2">
      <c r="A7" s="18" t="s">
        <v>36</v>
      </c>
      <c r="B7" s="2" t="s">
        <v>37</v>
      </c>
      <c r="C7" s="19">
        <v>141197</v>
      </c>
      <c r="D7" s="19">
        <v>13231.72</v>
      </c>
      <c r="E7" s="2">
        <f t="shared" si="0"/>
        <v>93.711056183913257</v>
      </c>
    </row>
    <row r="8" spans="1:5" x14ac:dyDescent="0.2">
      <c r="A8" s="18" t="s">
        <v>38</v>
      </c>
      <c r="B8" s="2" t="s">
        <v>39</v>
      </c>
      <c r="C8" s="19">
        <v>1081896</v>
      </c>
      <c r="D8" s="19">
        <v>36253</v>
      </c>
      <c r="E8" s="2">
        <f t="shared" si="0"/>
        <v>33.508766092119757</v>
      </c>
    </row>
    <row r="9" spans="1:5" x14ac:dyDescent="0.2">
      <c r="A9" s="18" t="s">
        <v>40</v>
      </c>
      <c r="B9" s="2" t="s">
        <v>41</v>
      </c>
      <c r="C9" s="19">
        <v>325877</v>
      </c>
      <c r="D9" s="19">
        <v>21279.97</v>
      </c>
      <c r="E9" s="2">
        <f t="shared" si="0"/>
        <v>65.300619558913326</v>
      </c>
    </row>
    <row r="10" spans="1:5" x14ac:dyDescent="0.2">
      <c r="A10" s="18" t="s">
        <v>42</v>
      </c>
      <c r="B10" s="2" t="s">
        <v>43</v>
      </c>
      <c r="C10" s="19">
        <v>275762</v>
      </c>
      <c r="D10" s="19">
        <v>15923.22</v>
      </c>
      <c r="E10" s="2">
        <f t="shared" si="0"/>
        <v>57.74261863490981</v>
      </c>
    </row>
    <row r="11" spans="1:5" x14ac:dyDescent="0.2">
      <c r="A11" s="18" t="s">
        <v>44</v>
      </c>
      <c r="B11" s="2" t="s">
        <v>45</v>
      </c>
      <c r="C11" s="19">
        <v>152542</v>
      </c>
      <c r="D11" s="19">
        <v>13615.46</v>
      </c>
      <c r="E11" s="2">
        <f t="shared" si="0"/>
        <v>89.257122628521984</v>
      </c>
    </row>
    <row r="12" spans="1:5" x14ac:dyDescent="0.2">
      <c r="A12" s="18" t="s">
        <v>46</v>
      </c>
      <c r="B12" s="2" t="s">
        <v>47</v>
      </c>
      <c r="C12" s="19">
        <v>310068</v>
      </c>
      <c r="D12" s="19">
        <v>22446.959999999999</v>
      </c>
      <c r="E12" s="2">
        <f t="shared" si="0"/>
        <v>72.393668485622513</v>
      </c>
    </row>
    <row r="13" spans="1:5" x14ac:dyDescent="0.2">
      <c r="A13" s="18" t="s">
        <v>48</v>
      </c>
      <c r="B13" s="2" t="s">
        <v>49</v>
      </c>
      <c r="C13" s="19">
        <v>368311</v>
      </c>
      <c r="D13" s="19">
        <v>22267.86</v>
      </c>
      <c r="E13" s="2">
        <f t="shared" si="0"/>
        <v>60.459394370518396</v>
      </c>
    </row>
    <row r="14" spans="1:5" x14ac:dyDescent="0.2">
      <c r="A14" s="18" t="s">
        <v>50</v>
      </c>
      <c r="B14" s="2" t="s">
        <v>51</v>
      </c>
      <c r="C14" s="19">
        <v>279835</v>
      </c>
      <c r="D14" s="19">
        <v>22319.119999999999</v>
      </c>
      <c r="E14" s="2">
        <f t="shared" si="0"/>
        <v>79.758143191523573</v>
      </c>
    </row>
    <row r="15" spans="1:5" x14ac:dyDescent="0.2">
      <c r="A15" s="18" t="s">
        <v>52</v>
      </c>
      <c r="B15" s="2" t="s">
        <v>53</v>
      </c>
      <c r="C15" s="19">
        <v>2026120</v>
      </c>
      <c r="D15" s="19">
        <v>53138.31</v>
      </c>
      <c r="E15" s="2">
        <f t="shared" si="0"/>
        <v>26.22663514500622</v>
      </c>
    </row>
    <row r="16" spans="1:5" x14ac:dyDescent="0.2">
      <c r="A16" s="18" t="s">
        <v>54</v>
      </c>
      <c r="B16" s="2" t="s">
        <v>55</v>
      </c>
      <c r="C16" s="19">
        <v>694660</v>
      </c>
      <c r="D16" s="19">
        <v>57348.7</v>
      </c>
      <c r="E16" s="2">
        <f t="shared" si="0"/>
        <v>82.556502461635901</v>
      </c>
    </row>
    <row r="17" spans="1:5" x14ac:dyDescent="0.2">
      <c r="A17" s="18" t="s">
        <v>56</v>
      </c>
      <c r="B17" s="2" t="s">
        <v>57</v>
      </c>
      <c r="C17" s="19">
        <v>145655</v>
      </c>
      <c r="D17" s="19">
        <v>14011</v>
      </c>
      <c r="E17" s="2">
        <f t="shared" si="0"/>
        <v>96.193058940647418</v>
      </c>
    </row>
    <row r="18" spans="1:5" x14ac:dyDescent="0.2">
      <c r="A18" s="18" t="s">
        <v>58</v>
      </c>
      <c r="B18" s="2" t="s">
        <v>59</v>
      </c>
      <c r="C18" s="19">
        <v>353152</v>
      </c>
      <c r="D18" s="19">
        <v>16054.69</v>
      </c>
      <c r="E18" s="2">
        <f t="shared" si="0"/>
        <v>45.46113288329105</v>
      </c>
    </row>
    <row r="19" spans="1:5" x14ac:dyDescent="0.2">
      <c r="A19" s="18" t="s">
        <v>60</v>
      </c>
      <c r="B19" s="2" t="s">
        <v>61</v>
      </c>
      <c r="C19" s="19">
        <v>642892</v>
      </c>
      <c r="D19" s="19">
        <v>33983.69</v>
      </c>
      <c r="E19" s="2">
        <f t="shared" si="0"/>
        <v>52.860651555782312</v>
      </c>
    </row>
    <row r="20" spans="1:5" x14ac:dyDescent="0.2">
      <c r="A20" s="18" t="s">
        <v>62</v>
      </c>
      <c r="B20" s="2" t="s">
        <v>63</v>
      </c>
      <c r="C20" s="19">
        <v>307611</v>
      </c>
      <c r="D20" s="19">
        <v>20675.86</v>
      </c>
      <c r="E20" s="2">
        <f t="shared" si="0"/>
        <v>67.214306380461039</v>
      </c>
    </row>
    <row r="21" spans="1:5" x14ac:dyDescent="0.2">
      <c r="A21" s="18" t="s">
        <v>64</v>
      </c>
      <c r="B21" s="2" t="s">
        <v>65</v>
      </c>
      <c r="C21" s="19">
        <v>241869</v>
      </c>
      <c r="D21" s="19">
        <v>15853.5</v>
      </c>
      <c r="E21" s="2">
        <f t="shared" si="0"/>
        <v>65.54581198913462</v>
      </c>
    </row>
    <row r="22" spans="1:5" x14ac:dyDescent="0.2">
      <c r="A22" s="18" t="s">
        <v>66</v>
      </c>
      <c r="B22" s="2" t="s">
        <v>67</v>
      </c>
      <c r="C22" s="19">
        <v>155087</v>
      </c>
      <c r="D22" s="19">
        <v>8557.69</v>
      </c>
      <c r="E22" s="2">
        <f t="shared" si="0"/>
        <v>55.179931264387086</v>
      </c>
    </row>
    <row r="23" spans="1:5" x14ac:dyDescent="0.2">
      <c r="A23" s="18" t="s">
        <v>68</v>
      </c>
      <c r="B23" s="2" t="s">
        <v>69</v>
      </c>
      <c r="C23" s="19">
        <v>175665</v>
      </c>
      <c r="D23" s="19">
        <v>7229.61</v>
      </c>
      <c r="E23" s="2">
        <f t="shared" si="0"/>
        <v>41.155665613525748</v>
      </c>
    </row>
    <row r="24" spans="1:5" x14ac:dyDescent="0.2">
      <c r="A24" s="18" t="s">
        <v>70</v>
      </c>
      <c r="B24" s="2" t="s">
        <v>71</v>
      </c>
      <c r="C24" s="19">
        <v>534522</v>
      </c>
      <c r="D24" s="19">
        <v>29325.599999999999</v>
      </c>
      <c r="E24" s="2">
        <f t="shared" si="0"/>
        <v>54.863223590422848</v>
      </c>
    </row>
    <row r="25" spans="1:5" x14ac:dyDescent="0.2">
      <c r="A25" s="18" t="s">
        <v>72</v>
      </c>
      <c r="B25" s="2" t="s">
        <v>73</v>
      </c>
      <c r="C25" s="19">
        <v>598648</v>
      </c>
      <c r="D25" s="19">
        <v>20717</v>
      </c>
      <c r="E25" s="2">
        <f t="shared" si="0"/>
        <v>34.606312891716001</v>
      </c>
    </row>
    <row r="26" spans="1:5" x14ac:dyDescent="0.2">
      <c r="A26" s="18" t="s">
        <v>74</v>
      </c>
      <c r="B26" s="2" t="s">
        <v>75</v>
      </c>
      <c r="C26" s="19">
        <v>119849</v>
      </c>
      <c r="D26" s="19">
        <v>11705</v>
      </c>
      <c r="E26" s="2">
        <f t="shared" si="0"/>
        <v>97.664561239559774</v>
      </c>
    </row>
    <row r="27" spans="1:5" x14ac:dyDescent="0.2">
      <c r="A27" s="18" t="s">
        <v>76</v>
      </c>
      <c r="B27" s="2" t="s">
        <v>77</v>
      </c>
      <c r="C27" s="19">
        <v>414614</v>
      </c>
      <c r="D27" s="19">
        <v>22228.9</v>
      </c>
      <c r="E27" s="2">
        <f t="shared" si="0"/>
        <v>53.613481455040109</v>
      </c>
    </row>
    <row r="28" spans="1:5" x14ac:dyDescent="0.2">
      <c r="A28" s="18" t="s">
        <v>78</v>
      </c>
      <c r="B28" s="2" t="s">
        <v>79</v>
      </c>
      <c r="C28" s="19">
        <v>538542</v>
      </c>
      <c r="D28" s="19">
        <v>24326</v>
      </c>
      <c r="E28" s="2">
        <f t="shared" si="0"/>
        <v>45.170107438231376</v>
      </c>
    </row>
    <row r="29" spans="1:5" x14ac:dyDescent="0.2">
      <c r="A29" s="18" t="s">
        <v>80</v>
      </c>
      <c r="B29" s="2" t="s">
        <v>81</v>
      </c>
      <c r="C29" s="19">
        <v>508738</v>
      </c>
      <c r="D29" s="19">
        <v>32119.58</v>
      </c>
      <c r="E29" s="2">
        <f t="shared" si="0"/>
        <v>63.135798780511777</v>
      </c>
    </row>
    <row r="30" spans="1:5" x14ac:dyDescent="0.2">
      <c r="A30" s="18" t="s">
        <v>82</v>
      </c>
      <c r="B30" s="2" t="s">
        <v>83</v>
      </c>
      <c r="C30" s="19">
        <v>604846</v>
      </c>
      <c r="D30" s="19">
        <v>25689.119999999999</v>
      </c>
      <c r="E30" s="2">
        <f t="shared" si="0"/>
        <v>42.472166468820163</v>
      </c>
    </row>
    <row r="31" spans="1:5" x14ac:dyDescent="0.2">
      <c r="A31" s="18" t="s">
        <v>84</v>
      </c>
      <c r="B31" s="2" t="s">
        <v>85</v>
      </c>
      <c r="C31" s="19">
        <v>434205</v>
      </c>
      <c r="D31" s="19">
        <v>23177.25</v>
      </c>
      <c r="E31" s="2">
        <f t="shared" si="0"/>
        <v>53.378588454762152</v>
      </c>
    </row>
    <row r="32" spans="1:5" x14ac:dyDescent="0.2">
      <c r="A32" s="18" t="s">
        <v>86</v>
      </c>
      <c r="B32" s="2" t="s">
        <v>87</v>
      </c>
      <c r="C32" s="19">
        <v>909123</v>
      </c>
      <c r="D32" s="19">
        <v>27878.35</v>
      </c>
      <c r="E32" s="2">
        <f t="shared" si="0"/>
        <v>30.665102521880979</v>
      </c>
    </row>
    <row r="33" spans="1:5" x14ac:dyDescent="0.2">
      <c r="A33" s="18" t="s">
        <v>88</v>
      </c>
      <c r="B33" s="2" t="s">
        <v>89</v>
      </c>
      <c r="C33" s="19">
        <v>741594</v>
      </c>
      <c r="D33" s="19">
        <v>25503</v>
      </c>
      <c r="E33" s="2">
        <f t="shared" si="0"/>
        <v>34.389436807741163</v>
      </c>
    </row>
    <row r="34" spans="1:5" x14ac:dyDescent="0.2">
      <c r="A34" s="18" t="s">
        <v>90</v>
      </c>
      <c r="B34" s="2" t="s">
        <v>91</v>
      </c>
      <c r="C34" s="19">
        <v>1353252</v>
      </c>
      <c r="D34" s="19">
        <v>44347</v>
      </c>
      <c r="E34" s="2">
        <f t="shared" si="0"/>
        <v>32.770688681782843</v>
      </c>
    </row>
    <row r="35" spans="1:5" x14ac:dyDescent="0.2">
      <c r="A35" s="18" t="s">
        <v>92</v>
      </c>
      <c r="B35" s="2" t="s">
        <v>93</v>
      </c>
      <c r="C35" s="19">
        <v>191186</v>
      </c>
      <c r="D35" s="19">
        <v>16584.490000000002</v>
      </c>
      <c r="E35" s="2">
        <f t="shared" si="0"/>
        <v>86.745316079629276</v>
      </c>
    </row>
    <row r="36" spans="1:5" x14ac:dyDescent="0.2">
      <c r="A36" s="18" t="s">
        <v>94</v>
      </c>
      <c r="B36" s="2" t="s">
        <v>95</v>
      </c>
      <c r="C36" s="19">
        <v>1569391</v>
      </c>
      <c r="D36" s="19">
        <v>69780.2</v>
      </c>
      <c r="E36" s="2">
        <f t="shared" si="0"/>
        <v>44.46323446483381</v>
      </c>
    </row>
    <row r="37" spans="1:5" x14ac:dyDescent="0.2">
      <c r="A37" s="18" t="s">
        <v>96</v>
      </c>
      <c r="B37" s="2" t="s">
        <v>97</v>
      </c>
      <c r="C37" s="19">
        <v>1133886</v>
      </c>
      <c r="D37" s="19">
        <v>35113.599999999999</v>
      </c>
      <c r="E37" s="2">
        <f t="shared" si="0"/>
        <v>30.967487031324136</v>
      </c>
    </row>
    <row r="38" spans="1:5" x14ac:dyDescent="0.2">
      <c r="A38" s="18" t="s">
        <v>98</v>
      </c>
      <c r="B38" s="2" t="s">
        <v>99</v>
      </c>
      <c r="C38" s="19">
        <v>1053493</v>
      </c>
      <c r="D38" s="19">
        <v>46464.33</v>
      </c>
      <c r="E38" s="2">
        <f t="shared" si="0"/>
        <v>44.105020156754719</v>
      </c>
    </row>
    <row r="39" spans="1:5" x14ac:dyDescent="0.2">
      <c r="A39" s="18" t="s">
        <v>100</v>
      </c>
      <c r="B39" s="2" t="s">
        <v>101</v>
      </c>
      <c r="C39" s="19">
        <v>222375</v>
      </c>
      <c r="D39" s="19">
        <v>17108.009999999998</v>
      </c>
      <c r="E39" s="2">
        <f t="shared" si="0"/>
        <v>76.933153456998312</v>
      </c>
    </row>
    <row r="40" spans="1:5" x14ac:dyDescent="0.2">
      <c r="A40" s="18" t="s">
        <v>102</v>
      </c>
      <c r="B40" s="2" t="s">
        <v>103</v>
      </c>
      <c r="C40" s="19">
        <v>607118</v>
      </c>
      <c r="D40" s="19">
        <v>28735</v>
      </c>
      <c r="E40" s="2">
        <f t="shared" si="0"/>
        <v>47.330173047084749</v>
      </c>
    </row>
    <row r="41" spans="1:5" x14ac:dyDescent="0.2">
      <c r="A41" s="18" t="s">
        <v>104</v>
      </c>
      <c r="B41" s="2" t="s">
        <v>105</v>
      </c>
      <c r="C41" s="19">
        <v>1258446</v>
      </c>
      <c r="D41" s="19">
        <v>36265.82</v>
      </c>
      <c r="E41" s="2">
        <f t="shared" si="0"/>
        <v>28.817938950101951</v>
      </c>
    </row>
    <row r="42" spans="1:5" x14ac:dyDescent="0.2">
      <c r="A42" s="18" t="s">
        <v>106</v>
      </c>
      <c r="B42" s="2" t="s">
        <v>107</v>
      </c>
      <c r="C42" s="19">
        <v>260247</v>
      </c>
      <c r="D42" s="19">
        <v>20818.599999999999</v>
      </c>
      <c r="E42" s="2">
        <f t="shared" si="0"/>
        <v>79.995542695977278</v>
      </c>
    </row>
    <row r="43" spans="1:5" x14ac:dyDescent="0.2">
      <c r="A43" s="18" t="s">
        <v>108</v>
      </c>
      <c r="B43" s="2" t="s">
        <v>109</v>
      </c>
      <c r="C43" s="19">
        <v>406314</v>
      </c>
      <c r="D43" s="19">
        <v>13464.9</v>
      </c>
      <c r="E43" s="2">
        <f t="shared" si="0"/>
        <v>33.139148540291501</v>
      </c>
    </row>
    <row r="44" spans="1:5" x14ac:dyDescent="0.2">
      <c r="A44" s="18" t="s">
        <v>110</v>
      </c>
      <c r="B44" s="2" t="s">
        <v>111</v>
      </c>
      <c r="C44" s="19">
        <v>333071</v>
      </c>
      <c r="D44" s="19">
        <v>16599.150000000001</v>
      </c>
      <c r="E44" s="2">
        <f t="shared" si="0"/>
        <v>49.836671460439369</v>
      </c>
    </row>
    <row r="45" spans="1:5" x14ac:dyDescent="0.2">
      <c r="A45" s="18" t="s">
        <v>112</v>
      </c>
      <c r="B45" s="2" t="s">
        <v>113</v>
      </c>
      <c r="C45" s="19">
        <v>760784</v>
      </c>
      <c r="D45" s="19">
        <v>35158.089999999997</v>
      </c>
      <c r="E45" s="2">
        <f t="shared" si="0"/>
        <v>46.2129724074113</v>
      </c>
    </row>
    <row r="46" spans="1:5" x14ac:dyDescent="0.2">
      <c r="A46" s="18" t="s">
        <v>114</v>
      </c>
      <c r="B46" s="2" t="s">
        <v>115</v>
      </c>
      <c r="C46" s="19">
        <v>227255</v>
      </c>
      <c r="D46" s="19">
        <v>16728.240000000002</v>
      </c>
      <c r="E46" s="2">
        <f t="shared" si="0"/>
        <v>73.609997579811235</v>
      </c>
    </row>
    <row r="47" spans="1:5" x14ac:dyDescent="0.2">
      <c r="A47" s="18" t="s">
        <v>116</v>
      </c>
      <c r="B47" s="2" t="s">
        <v>117</v>
      </c>
      <c r="C47" s="19">
        <v>1381347</v>
      </c>
      <c r="D47" s="19">
        <v>38115.9</v>
      </c>
      <c r="E47" s="2">
        <f t="shared" si="0"/>
        <v>27.593283946756319</v>
      </c>
    </row>
    <row r="48" spans="1:5" x14ac:dyDescent="0.2">
      <c r="A48" s="18" t="s">
        <v>118</v>
      </c>
      <c r="B48" s="2" t="s">
        <v>119</v>
      </c>
      <c r="C48" s="19">
        <v>676201</v>
      </c>
      <c r="D48" s="19">
        <v>30744.28</v>
      </c>
      <c r="E48" s="2">
        <f t="shared" si="0"/>
        <v>45.466185350213912</v>
      </c>
    </row>
    <row r="49" spans="1:5" x14ac:dyDescent="0.2">
      <c r="A49" s="18" t="s">
        <v>120</v>
      </c>
      <c r="B49" s="2" t="s">
        <v>121</v>
      </c>
      <c r="C49" s="19">
        <v>172719</v>
      </c>
      <c r="D49" s="19">
        <v>10973</v>
      </c>
      <c r="E49" s="2">
        <f t="shared" si="0"/>
        <v>63.530937534376648</v>
      </c>
    </row>
    <row r="50" spans="1:5" x14ac:dyDescent="0.2">
      <c r="A50" s="18" t="s">
        <v>122</v>
      </c>
      <c r="B50" s="2" t="s">
        <v>123</v>
      </c>
      <c r="C50" s="19">
        <v>333414</v>
      </c>
      <c r="D50" s="19">
        <v>16113.15</v>
      </c>
      <c r="E50" s="2">
        <f t="shared" si="0"/>
        <v>48.327754683366628</v>
      </c>
    </row>
    <row r="51" spans="1:5" x14ac:dyDescent="0.2">
      <c r="A51" s="18" t="s">
        <v>124</v>
      </c>
      <c r="B51" s="2" t="s">
        <v>125</v>
      </c>
      <c r="C51" s="19">
        <v>76078</v>
      </c>
      <c r="D51" s="20" t="s">
        <v>14</v>
      </c>
      <c r="E51" s="21" t="s">
        <v>14</v>
      </c>
    </row>
    <row r="52" spans="1:5" x14ac:dyDescent="0.2">
      <c r="A52" s="18" t="s">
        <v>126</v>
      </c>
      <c r="B52" s="2" t="s">
        <v>127</v>
      </c>
      <c r="C52" s="19">
        <v>814004</v>
      </c>
      <c r="D52" s="19">
        <v>42742</v>
      </c>
      <c r="E52" s="2">
        <f t="shared" ref="E52:E83" si="1">1000*D52/C52</f>
        <v>52.50834148235144</v>
      </c>
    </row>
    <row r="53" spans="1:5" x14ac:dyDescent="0.2">
      <c r="A53" s="18" t="s">
        <v>128</v>
      </c>
      <c r="B53" s="2" t="s">
        <v>129</v>
      </c>
      <c r="C53" s="19">
        <v>498801</v>
      </c>
      <c r="D53" s="19">
        <v>29621.67</v>
      </c>
      <c r="E53" s="2">
        <f t="shared" si="1"/>
        <v>59.385747021357211</v>
      </c>
    </row>
    <row r="54" spans="1:5" x14ac:dyDescent="0.2">
      <c r="A54" s="18" t="s">
        <v>130</v>
      </c>
      <c r="B54" s="2" t="s">
        <v>131</v>
      </c>
      <c r="C54" s="19">
        <v>572808</v>
      </c>
      <c r="D54" s="19">
        <v>32191.45</v>
      </c>
      <c r="E54" s="2">
        <f t="shared" si="1"/>
        <v>56.199372215471854</v>
      </c>
    </row>
    <row r="55" spans="1:5" x14ac:dyDescent="0.2">
      <c r="A55" s="18" t="s">
        <v>132</v>
      </c>
      <c r="B55" s="2" t="s">
        <v>133</v>
      </c>
      <c r="C55" s="19">
        <v>177897</v>
      </c>
      <c r="D55" s="19">
        <v>17056</v>
      </c>
      <c r="E55" s="2">
        <f t="shared" si="1"/>
        <v>95.875703356436588</v>
      </c>
    </row>
    <row r="56" spans="1:5" x14ac:dyDescent="0.2">
      <c r="A56" s="18" t="s">
        <v>134</v>
      </c>
      <c r="B56" s="2" t="s">
        <v>135</v>
      </c>
      <c r="C56" s="19">
        <v>307561</v>
      </c>
      <c r="D56" s="19">
        <v>18522.080000000002</v>
      </c>
      <c r="E56" s="2">
        <f t="shared" si="1"/>
        <v>60.222459934777163</v>
      </c>
    </row>
    <row r="57" spans="1:5" x14ac:dyDescent="0.2">
      <c r="A57" s="18" t="s">
        <v>136</v>
      </c>
      <c r="B57" s="2" t="s">
        <v>137</v>
      </c>
      <c r="C57" s="19">
        <v>734088</v>
      </c>
      <c r="D57" s="19">
        <v>32803.5</v>
      </c>
      <c r="E57" s="2">
        <f t="shared" si="1"/>
        <v>44.686059437015729</v>
      </c>
    </row>
    <row r="58" spans="1:5" x14ac:dyDescent="0.2">
      <c r="A58" s="18" t="s">
        <v>138</v>
      </c>
      <c r="B58" s="2" t="s">
        <v>139</v>
      </c>
      <c r="C58" s="19">
        <v>189614</v>
      </c>
      <c r="D58" s="19">
        <v>19717.330000000002</v>
      </c>
      <c r="E58" s="2">
        <f t="shared" si="1"/>
        <v>103.98667819886717</v>
      </c>
    </row>
    <row r="59" spans="1:5" x14ac:dyDescent="0.2">
      <c r="A59" s="18" t="s">
        <v>140</v>
      </c>
      <c r="B59" s="2" t="s">
        <v>141</v>
      </c>
      <c r="C59" s="19">
        <v>747956</v>
      </c>
      <c r="D59" s="19">
        <v>30453.11</v>
      </c>
      <c r="E59" s="2">
        <f t="shared" si="1"/>
        <v>40.715108910149794</v>
      </c>
    </row>
    <row r="60" spans="1:5" x14ac:dyDescent="0.2">
      <c r="A60" s="18" t="s">
        <v>142</v>
      </c>
      <c r="B60" s="2" t="s">
        <v>143</v>
      </c>
      <c r="C60" s="19">
        <v>1042825</v>
      </c>
      <c r="D60" s="19">
        <v>50296</v>
      </c>
      <c r="E60" s="2">
        <f t="shared" si="1"/>
        <v>48.230527653249588</v>
      </c>
    </row>
    <row r="61" spans="1:5" x14ac:dyDescent="0.2">
      <c r="A61" s="18" t="s">
        <v>144</v>
      </c>
      <c r="B61" s="2" t="s">
        <v>145</v>
      </c>
      <c r="C61" s="19">
        <v>209964</v>
      </c>
      <c r="D61" s="19">
        <v>19907.810000000001</v>
      </c>
      <c r="E61" s="2">
        <f t="shared" si="1"/>
        <v>94.81534929797489</v>
      </c>
    </row>
    <row r="62" spans="1:5" x14ac:dyDescent="0.2">
      <c r="A62" s="18" t="s">
        <v>146</v>
      </c>
      <c r="B62" s="2" t="s">
        <v>147</v>
      </c>
      <c r="C62" s="19">
        <v>2609121</v>
      </c>
      <c r="D62" s="19">
        <v>66050</v>
      </c>
      <c r="E62" s="2">
        <f t="shared" si="1"/>
        <v>25.315039049549636</v>
      </c>
    </row>
    <row r="63" spans="1:5" x14ac:dyDescent="0.2">
      <c r="A63" s="18" t="s">
        <v>148</v>
      </c>
      <c r="B63" s="2" t="s">
        <v>149</v>
      </c>
      <c r="C63" s="19">
        <v>824775</v>
      </c>
      <c r="D63" s="19">
        <v>33291.449999999997</v>
      </c>
      <c r="E63" s="2">
        <f t="shared" si="1"/>
        <v>40.364281167591159</v>
      </c>
    </row>
    <row r="64" spans="1:5" x14ac:dyDescent="0.2">
      <c r="A64" s="18" t="s">
        <v>150</v>
      </c>
      <c r="B64" s="2" t="s">
        <v>151</v>
      </c>
      <c r="C64" s="19">
        <v>285342</v>
      </c>
      <c r="D64" s="19">
        <v>22738.95</v>
      </c>
      <c r="E64" s="2">
        <f t="shared" si="1"/>
        <v>79.690161280148033</v>
      </c>
    </row>
    <row r="65" spans="1:5" x14ac:dyDescent="0.2">
      <c r="A65" s="18" t="s">
        <v>152</v>
      </c>
      <c r="B65" s="2" t="s">
        <v>153</v>
      </c>
      <c r="C65" s="19">
        <v>1474152</v>
      </c>
      <c r="D65" s="19">
        <v>38426.949999999997</v>
      </c>
      <c r="E65" s="2">
        <f t="shared" si="1"/>
        <v>26.06715589708524</v>
      </c>
    </row>
    <row r="66" spans="1:5" x14ac:dyDescent="0.2">
      <c r="A66" s="18" t="s">
        <v>154</v>
      </c>
      <c r="B66" s="2" t="s">
        <v>155</v>
      </c>
      <c r="C66" s="19">
        <v>650229</v>
      </c>
      <c r="D66" s="19">
        <v>36956.089999999997</v>
      </c>
      <c r="E66" s="2">
        <f t="shared" si="1"/>
        <v>56.835499493255455</v>
      </c>
    </row>
    <row r="67" spans="1:5" x14ac:dyDescent="0.2">
      <c r="A67" s="18" t="s">
        <v>156</v>
      </c>
      <c r="B67" s="2" t="s">
        <v>157</v>
      </c>
      <c r="C67" s="19">
        <v>672631</v>
      </c>
      <c r="D67" s="19">
        <v>24975.11</v>
      </c>
      <c r="E67" s="2">
        <f t="shared" si="1"/>
        <v>37.130477185856734</v>
      </c>
    </row>
    <row r="68" spans="1:5" x14ac:dyDescent="0.2">
      <c r="A68" s="18" t="s">
        <v>158</v>
      </c>
      <c r="B68" s="2" t="s">
        <v>159</v>
      </c>
      <c r="C68" s="19">
        <v>228258</v>
      </c>
      <c r="D68" s="19">
        <v>18842</v>
      </c>
      <c r="E68" s="2">
        <f t="shared" si="1"/>
        <v>82.546942494896129</v>
      </c>
    </row>
    <row r="69" spans="1:5" x14ac:dyDescent="0.2">
      <c r="A69" s="18" t="s">
        <v>160</v>
      </c>
      <c r="B69" s="2" t="s">
        <v>161</v>
      </c>
      <c r="C69" s="19">
        <v>474935</v>
      </c>
      <c r="D69" s="19">
        <v>19202.98</v>
      </c>
      <c r="E69" s="2">
        <f t="shared" si="1"/>
        <v>40.432859233368774</v>
      </c>
    </row>
    <row r="70" spans="1:5" x14ac:dyDescent="0.2">
      <c r="A70" s="18" t="s">
        <v>162</v>
      </c>
      <c r="B70" s="2" t="s">
        <v>163</v>
      </c>
      <c r="C70" s="19">
        <v>1119637</v>
      </c>
      <c r="D70" s="19">
        <v>36694.01</v>
      </c>
      <c r="E70" s="2">
        <f t="shared" si="1"/>
        <v>32.77313093440106</v>
      </c>
    </row>
    <row r="71" spans="1:5" x14ac:dyDescent="0.2">
      <c r="A71" s="18" t="s">
        <v>164</v>
      </c>
      <c r="B71" s="2" t="s">
        <v>165</v>
      </c>
      <c r="C71" s="19">
        <v>764567</v>
      </c>
      <c r="D71" s="19">
        <v>28448</v>
      </c>
      <c r="E71" s="2">
        <f t="shared" si="1"/>
        <v>37.207988312338877</v>
      </c>
    </row>
    <row r="72" spans="1:5" x14ac:dyDescent="0.2">
      <c r="A72" s="18" t="s">
        <v>166</v>
      </c>
      <c r="B72" s="2" t="s">
        <v>167</v>
      </c>
      <c r="C72" s="19">
        <v>1841226</v>
      </c>
      <c r="D72" s="19">
        <v>42166.35</v>
      </c>
      <c r="E72" s="2">
        <f t="shared" si="1"/>
        <v>22.901235372518094</v>
      </c>
    </row>
    <row r="73" spans="1:5" x14ac:dyDescent="0.2">
      <c r="A73" s="18" t="s">
        <v>168</v>
      </c>
      <c r="B73" s="2" t="s">
        <v>169</v>
      </c>
      <c r="C73" s="19">
        <v>236775</v>
      </c>
      <c r="D73" s="19">
        <v>16898.05</v>
      </c>
      <c r="E73" s="2">
        <f t="shared" si="1"/>
        <v>71.367543026079616</v>
      </c>
    </row>
    <row r="74" spans="1:5" x14ac:dyDescent="0.2">
      <c r="A74" s="18" t="s">
        <v>170</v>
      </c>
      <c r="B74" s="2" t="s">
        <v>171</v>
      </c>
      <c r="C74" s="19">
        <v>554868</v>
      </c>
      <c r="D74" s="19">
        <v>22818.79</v>
      </c>
      <c r="E74" s="2">
        <f t="shared" si="1"/>
        <v>41.124717950936081</v>
      </c>
    </row>
    <row r="75" spans="1:5" x14ac:dyDescent="0.2">
      <c r="A75" s="18" t="s">
        <v>172</v>
      </c>
      <c r="B75" s="2" t="s">
        <v>173</v>
      </c>
      <c r="C75" s="19">
        <v>568082</v>
      </c>
      <c r="D75" s="19">
        <v>30857.66</v>
      </c>
      <c r="E75" s="2">
        <f t="shared" si="1"/>
        <v>54.319024366200651</v>
      </c>
    </row>
    <row r="76" spans="1:5" x14ac:dyDescent="0.2">
      <c r="A76" s="18" t="s">
        <v>174</v>
      </c>
      <c r="B76" s="2" t="s">
        <v>175</v>
      </c>
      <c r="C76" s="19">
        <v>430123</v>
      </c>
      <c r="D76" s="19">
        <v>21536.69</v>
      </c>
      <c r="E76" s="2">
        <f t="shared" si="1"/>
        <v>50.071002945669029</v>
      </c>
    </row>
    <row r="77" spans="1:5" x14ac:dyDescent="0.2">
      <c r="A77" s="18" t="s">
        <v>176</v>
      </c>
      <c r="B77" s="2" t="s">
        <v>177</v>
      </c>
      <c r="C77" s="19">
        <v>806215</v>
      </c>
      <c r="D77" s="19">
        <v>24897.58</v>
      </c>
      <c r="E77" s="2">
        <f t="shared" si="1"/>
        <v>30.882059996402944</v>
      </c>
    </row>
    <row r="78" spans="1:5" x14ac:dyDescent="0.2">
      <c r="A78" s="18" t="s">
        <v>178</v>
      </c>
      <c r="B78" s="2" t="s">
        <v>179</v>
      </c>
      <c r="C78" s="19">
        <v>2194143</v>
      </c>
      <c r="D78" s="19">
        <v>68201</v>
      </c>
      <c r="E78" s="2">
        <f t="shared" si="1"/>
        <v>31.083206518444786</v>
      </c>
    </row>
    <row r="79" spans="1:5" x14ac:dyDescent="0.2">
      <c r="A79" s="18" t="s">
        <v>180</v>
      </c>
      <c r="B79" s="2" t="s">
        <v>181</v>
      </c>
      <c r="C79" s="19">
        <v>1257791</v>
      </c>
      <c r="D79" s="19">
        <v>64103.75</v>
      </c>
      <c r="E79" s="2">
        <f t="shared" si="1"/>
        <v>50.965343208847891</v>
      </c>
    </row>
    <row r="80" spans="1:5" x14ac:dyDescent="0.2">
      <c r="A80" s="18" t="s">
        <v>182</v>
      </c>
      <c r="B80" s="2" t="s">
        <v>183</v>
      </c>
      <c r="C80" s="19">
        <v>1401292</v>
      </c>
      <c r="D80" s="19">
        <v>39745.949999999997</v>
      </c>
      <c r="E80" s="2">
        <f t="shared" si="1"/>
        <v>28.363788560842423</v>
      </c>
    </row>
    <row r="81" spans="1:5" x14ac:dyDescent="0.2">
      <c r="A81" s="18" t="s">
        <v>184</v>
      </c>
      <c r="B81" s="2" t="s">
        <v>185</v>
      </c>
      <c r="C81" s="19">
        <v>1431344</v>
      </c>
      <c r="D81" s="19">
        <v>30077</v>
      </c>
      <c r="E81" s="2">
        <f t="shared" si="1"/>
        <v>21.013117741088095</v>
      </c>
    </row>
    <row r="82" spans="1:5" x14ac:dyDescent="0.2">
      <c r="A82" s="18" t="s">
        <v>186</v>
      </c>
      <c r="B82" s="2" t="s">
        <v>187</v>
      </c>
      <c r="C82" s="19">
        <v>374990</v>
      </c>
      <c r="D82" s="19">
        <v>17300.54</v>
      </c>
      <c r="E82" s="2">
        <f t="shared" si="1"/>
        <v>46.136003626763383</v>
      </c>
    </row>
    <row r="83" spans="1:5" x14ac:dyDescent="0.2">
      <c r="A83" s="18" t="s">
        <v>188</v>
      </c>
      <c r="B83" s="2" t="s">
        <v>189</v>
      </c>
      <c r="C83" s="19">
        <v>571521</v>
      </c>
      <c r="D83" s="19">
        <v>25737</v>
      </c>
      <c r="E83" s="2">
        <f t="shared" si="1"/>
        <v>45.032465998624723</v>
      </c>
    </row>
    <row r="84" spans="1:5" x14ac:dyDescent="0.2">
      <c r="A84" s="18" t="s">
        <v>190</v>
      </c>
      <c r="B84" s="2" t="s">
        <v>191</v>
      </c>
      <c r="C84" s="19">
        <v>388701</v>
      </c>
      <c r="D84" s="19">
        <v>19530</v>
      </c>
      <c r="E84" s="2">
        <f t="shared" ref="E84:E115" si="2">1000*D84/C84</f>
        <v>50.244275162657161</v>
      </c>
    </row>
    <row r="85" spans="1:5" x14ac:dyDescent="0.2">
      <c r="A85" s="18" t="s">
        <v>192</v>
      </c>
      <c r="B85" s="2" t="s">
        <v>193</v>
      </c>
      <c r="C85" s="19">
        <v>257834</v>
      </c>
      <c r="D85" s="19">
        <v>9473.0400000000009</v>
      </c>
      <c r="E85" s="2">
        <f t="shared" si="2"/>
        <v>36.740848763157693</v>
      </c>
    </row>
    <row r="86" spans="1:5" x14ac:dyDescent="0.2">
      <c r="A86" s="18" t="s">
        <v>194</v>
      </c>
      <c r="B86" s="2" t="s">
        <v>195</v>
      </c>
      <c r="C86" s="19">
        <v>1056735</v>
      </c>
      <c r="D86" s="19">
        <v>25380.959999999999</v>
      </c>
      <c r="E86" s="2">
        <f t="shared" si="2"/>
        <v>24.018282729350311</v>
      </c>
    </row>
    <row r="87" spans="1:5" x14ac:dyDescent="0.2">
      <c r="A87" s="18" t="s">
        <v>196</v>
      </c>
      <c r="B87" s="2" t="s">
        <v>197</v>
      </c>
      <c r="C87" s="19">
        <v>560579</v>
      </c>
      <c r="D87" s="19">
        <v>24212.720000000001</v>
      </c>
      <c r="E87" s="2">
        <f t="shared" si="2"/>
        <v>43.192342203329055</v>
      </c>
    </row>
    <row r="88" spans="1:5" x14ac:dyDescent="0.2">
      <c r="A88" s="18" t="s">
        <v>198</v>
      </c>
      <c r="B88" s="2" t="s">
        <v>199</v>
      </c>
      <c r="C88" s="19">
        <v>671644</v>
      </c>
      <c r="D88" s="19">
        <v>24966</v>
      </c>
      <c r="E88" s="2">
        <f t="shared" si="2"/>
        <v>37.171477747139853</v>
      </c>
    </row>
    <row r="89" spans="1:5" x14ac:dyDescent="0.2">
      <c r="A89" s="18" t="s">
        <v>200</v>
      </c>
      <c r="B89" s="2" t="s">
        <v>201</v>
      </c>
      <c r="C89" s="19">
        <v>436136</v>
      </c>
      <c r="D89" s="19">
        <v>26011.38</v>
      </c>
      <c r="E89" s="2">
        <f t="shared" si="2"/>
        <v>59.640524973861368</v>
      </c>
    </row>
    <row r="90" spans="1:5" x14ac:dyDescent="0.2">
      <c r="A90" s="18" t="s">
        <v>202</v>
      </c>
      <c r="B90" s="2" t="s">
        <v>203</v>
      </c>
      <c r="C90" s="19">
        <v>375265</v>
      </c>
      <c r="D90" s="19">
        <v>21117.21</v>
      </c>
      <c r="E90" s="2">
        <f t="shared" si="2"/>
        <v>56.272793892316095</v>
      </c>
    </row>
    <row r="91" spans="1:5" x14ac:dyDescent="0.2">
      <c r="A91" s="18" t="s">
        <v>204</v>
      </c>
      <c r="B91" s="2" t="s">
        <v>205</v>
      </c>
      <c r="C91" s="19">
        <v>369829</v>
      </c>
      <c r="D91" s="19">
        <v>30141.32</v>
      </c>
      <c r="E91" s="2">
        <f t="shared" si="2"/>
        <v>81.500693563782178</v>
      </c>
    </row>
    <row r="92" spans="1:5" x14ac:dyDescent="0.2">
      <c r="A92" s="18" t="s">
        <v>206</v>
      </c>
      <c r="B92" s="2" t="s">
        <v>207</v>
      </c>
      <c r="C92" s="19">
        <v>340283</v>
      </c>
      <c r="D92" s="19">
        <v>18247.63</v>
      </c>
      <c r="E92" s="2">
        <f t="shared" si="2"/>
        <v>53.624865185742458</v>
      </c>
    </row>
    <row r="93" spans="1:5" x14ac:dyDescent="0.2">
      <c r="A93" s="18" t="s">
        <v>208</v>
      </c>
      <c r="B93" s="2" t="s">
        <v>209</v>
      </c>
      <c r="C93" s="19">
        <v>144434</v>
      </c>
      <c r="D93" s="19">
        <v>12465.2</v>
      </c>
      <c r="E93" s="2">
        <f t="shared" si="2"/>
        <v>86.303778888627335</v>
      </c>
    </row>
    <row r="94" spans="1:5" x14ac:dyDescent="0.2">
      <c r="A94" s="18" t="s">
        <v>210</v>
      </c>
      <c r="B94" s="2" t="s">
        <v>211</v>
      </c>
      <c r="C94" s="19">
        <v>1289199</v>
      </c>
      <c r="D94" s="19">
        <v>19914.8</v>
      </c>
      <c r="E94" s="2">
        <f t="shared" si="2"/>
        <v>15.447421228220003</v>
      </c>
    </row>
    <row r="95" spans="1:5" x14ac:dyDescent="0.2">
      <c r="A95" s="18" t="s">
        <v>212</v>
      </c>
      <c r="B95" s="2" t="s">
        <v>213</v>
      </c>
      <c r="C95" s="19">
        <v>1605627</v>
      </c>
      <c r="D95" s="19">
        <v>35387.4</v>
      </c>
      <c r="E95" s="2">
        <f t="shared" si="2"/>
        <v>22.039614430997982</v>
      </c>
    </row>
    <row r="96" spans="1:5" x14ac:dyDescent="0.2">
      <c r="A96" s="18" t="s">
        <v>214</v>
      </c>
      <c r="B96" s="2" t="s">
        <v>215</v>
      </c>
      <c r="C96" s="19">
        <v>1610539</v>
      </c>
      <c r="D96" s="19">
        <v>30600.03</v>
      </c>
      <c r="E96" s="2">
        <f t="shared" si="2"/>
        <v>18.999868987959932</v>
      </c>
    </row>
    <row r="97" spans="1:5" x14ac:dyDescent="0.2">
      <c r="A97" s="18" t="s">
        <v>216</v>
      </c>
      <c r="B97" s="2" t="s">
        <v>217</v>
      </c>
      <c r="C97" s="19">
        <v>1382098</v>
      </c>
      <c r="D97" s="19">
        <v>21188.26</v>
      </c>
      <c r="E97" s="2">
        <f t="shared" si="2"/>
        <v>15.330504783307696</v>
      </c>
    </row>
    <row r="98" spans="1:5" x14ac:dyDescent="0.2">
      <c r="A98" s="18" t="s">
        <v>218</v>
      </c>
      <c r="B98" s="2" t="s">
        <v>219</v>
      </c>
      <c r="C98" s="19">
        <v>1224688</v>
      </c>
      <c r="D98" s="19">
        <v>20381</v>
      </c>
      <c r="E98" s="2">
        <f t="shared" si="2"/>
        <v>16.641789582326275</v>
      </c>
    </row>
    <row r="99" spans="1:5" x14ac:dyDescent="0.2">
      <c r="A99" s="18" t="s">
        <v>220</v>
      </c>
      <c r="B99" s="2" t="s">
        <v>221</v>
      </c>
      <c r="C99" s="19">
        <v>396012</v>
      </c>
      <c r="D99" s="19">
        <v>5527</v>
      </c>
      <c r="E99" s="2">
        <f t="shared" si="2"/>
        <v>13.956647778350151</v>
      </c>
    </row>
    <row r="100" spans="1:5" x14ac:dyDescent="0.2">
      <c r="A100" s="18" t="s">
        <v>222</v>
      </c>
      <c r="B100" s="2" t="s">
        <v>223</v>
      </c>
      <c r="C100" s="19">
        <v>378043</v>
      </c>
      <c r="D100" s="19">
        <v>10480</v>
      </c>
      <c r="E100" s="2">
        <f t="shared" si="2"/>
        <v>27.721714196533199</v>
      </c>
    </row>
    <row r="101" spans="1:5" x14ac:dyDescent="0.2">
      <c r="A101" s="18" t="s">
        <v>224</v>
      </c>
      <c r="B101" s="2" t="s">
        <v>225</v>
      </c>
      <c r="C101" s="19">
        <v>266812</v>
      </c>
      <c r="D101" s="20" t="s">
        <v>14</v>
      </c>
      <c r="E101" s="21" t="s">
        <v>14</v>
      </c>
    </row>
    <row r="102" spans="1:5" x14ac:dyDescent="0.2">
      <c r="A102" s="18" t="s">
        <v>226</v>
      </c>
      <c r="B102" s="2" t="s">
        <v>227</v>
      </c>
      <c r="C102" s="19">
        <v>855992</v>
      </c>
      <c r="D102" s="19">
        <v>20993.55</v>
      </c>
      <c r="E102" s="2">
        <f>1000*D102/C102</f>
        <v>24.525404443032176</v>
      </c>
    </row>
    <row r="103" spans="1:5" x14ac:dyDescent="0.2">
      <c r="A103" s="18" t="s">
        <v>228</v>
      </c>
      <c r="B103" s="2" t="s">
        <v>229</v>
      </c>
      <c r="C103" s="19">
        <v>239532</v>
      </c>
      <c r="D103" s="19">
        <v>805.52</v>
      </c>
      <c r="E103" s="2">
        <f>1000*D103/C103</f>
        <v>3.3628909707262493</v>
      </c>
    </row>
    <row r="104" spans="1:5" x14ac:dyDescent="0.2">
      <c r="A104" s="18" t="s">
        <v>230</v>
      </c>
      <c r="B104" s="2"/>
      <c r="C104" s="2"/>
      <c r="D104" s="2"/>
    </row>
  </sheetData>
  <pageMargins left="0" right="0" top="0.39409448818897636" bottom="0.39409448818897636" header="0" footer="0"/>
  <pageSetup paperSize="0" fitToWidth="0" fitToHeight="0" pageOrder="overThenDown" horizontalDpi="0" verticalDpi="0" copies="0"/>
  <headerFooter>
    <oddHeader>&amp;C&amp;A</oddHeader>
    <oddFooter>&amp;CPage &amp;P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>
      <selection activeCell="G7" sqref="F7:G7"/>
    </sheetView>
  </sheetViews>
  <sheetFormatPr baseColWidth="10" defaultRowHeight="14.25" x14ac:dyDescent="0.2"/>
  <cols>
    <col min="1" max="3" width="10.625" customWidth="1"/>
    <col min="4" max="4" width="22.875" customWidth="1"/>
    <col min="5" max="5" width="10.625" customWidth="1"/>
  </cols>
  <sheetData>
    <row r="1" spans="1:5" x14ac:dyDescent="0.2">
      <c r="A1" s="1" t="s">
        <v>231</v>
      </c>
      <c r="B1" s="2"/>
      <c r="C1" s="2"/>
      <c r="D1" s="2"/>
      <c r="E1" s="2"/>
    </row>
    <row r="2" spans="1:5" x14ac:dyDescent="0.2">
      <c r="A2" s="17" t="s">
        <v>23</v>
      </c>
      <c r="B2" s="1" t="s">
        <v>24</v>
      </c>
      <c r="C2" s="1" t="s">
        <v>25</v>
      </c>
      <c r="D2" s="1" t="s">
        <v>12</v>
      </c>
      <c r="E2" s="1" t="s">
        <v>232</v>
      </c>
    </row>
    <row r="3" spans="1:5" x14ac:dyDescent="0.2">
      <c r="A3" s="18" t="s">
        <v>28</v>
      </c>
      <c r="B3" s="2" t="s">
        <v>29</v>
      </c>
      <c r="C3" s="19">
        <v>637867</v>
      </c>
      <c r="D3" s="2">
        <v>702</v>
      </c>
      <c r="E3" s="22">
        <f t="shared" ref="E3:E34" si="0">D3/C3</f>
        <v>1.1005429031443858E-3</v>
      </c>
    </row>
    <row r="4" spans="1:5" x14ac:dyDescent="0.2">
      <c r="A4" s="18" t="s">
        <v>30</v>
      </c>
      <c r="B4" s="2" t="s">
        <v>31</v>
      </c>
      <c r="C4" s="19">
        <v>537423</v>
      </c>
      <c r="D4" s="2">
        <v>508</v>
      </c>
      <c r="E4" s="22">
        <f t="shared" si="0"/>
        <v>9.4525169187027725E-4</v>
      </c>
    </row>
    <row r="5" spans="1:5" x14ac:dyDescent="0.2">
      <c r="A5" s="18" t="s">
        <v>32</v>
      </c>
      <c r="B5" s="2" t="s">
        <v>33</v>
      </c>
      <c r="C5" s="19">
        <v>340785</v>
      </c>
      <c r="D5" s="2">
        <v>515</v>
      </c>
      <c r="E5" s="22">
        <f t="shared" si="0"/>
        <v>1.5112167495635077E-3</v>
      </c>
    </row>
    <row r="6" spans="1:5" x14ac:dyDescent="0.2">
      <c r="A6" s="18" t="s">
        <v>34</v>
      </c>
      <c r="B6" s="2" t="s">
        <v>35</v>
      </c>
      <c r="C6" s="19">
        <v>161814</v>
      </c>
      <c r="D6" s="2">
        <v>576</v>
      </c>
      <c r="E6" s="22">
        <f t="shared" si="0"/>
        <v>3.5596425525603469E-3</v>
      </c>
    </row>
    <row r="7" spans="1:5" x14ac:dyDescent="0.2">
      <c r="A7" s="18" t="s">
        <v>36</v>
      </c>
      <c r="B7" s="2" t="s">
        <v>37</v>
      </c>
      <c r="C7" s="19">
        <v>141197</v>
      </c>
      <c r="D7" s="2">
        <v>427</v>
      </c>
      <c r="E7" s="22">
        <f t="shared" si="0"/>
        <v>3.0241435724555053E-3</v>
      </c>
    </row>
    <row r="8" spans="1:5" x14ac:dyDescent="0.2">
      <c r="A8" s="18" t="s">
        <v>38</v>
      </c>
      <c r="B8" s="2" t="s">
        <v>39</v>
      </c>
      <c r="C8" s="19">
        <v>1081896</v>
      </c>
      <c r="D8" s="2">
        <v>1245</v>
      </c>
      <c r="E8" s="22">
        <f t="shared" si="0"/>
        <v>1.150757558952062E-3</v>
      </c>
    </row>
    <row r="9" spans="1:5" x14ac:dyDescent="0.2">
      <c r="A9" s="18" t="s">
        <v>40</v>
      </c>
      <c r="B9" s="2" t="s">
        <v>41</v>
      </c>
      <c r="C9" s="19">
        <v>325877</v>
      </c>
      <c r="D9" s="2">
        <v>939</v>
      </c>
      <c r="E9" s="22">
        <f t="shared" si="0"/>
        <v>2.8814552730017768E-3</v>
      </c>
    </row>
    <row r="10" spans="1:5" x14ac:dyDescent="0.2">
      <c r="A10" s="18" t="s">
        <v>42</v>
      </c>
      <c r="B10" s="2" t="s">
        <v>43</v>
      </c>
      <c r="C10" s="19">
        <v>275762</v>
      </c>
      <c r="D10" s="2">
        <v>657</v>
      </c>
      <c r="E10" s="22">
        <f t="shared" si="0"/>
        <v>2.3824892479747026E-3</v>
      </c>
    </row>
    <row r="11" spans="1:5" x14ac:dyDescent="0.2">
      <c r="A11" s="18" t="s">
        <v>44</v>
      </c>
      <c r="B11" s="2" t="s">
        <v>45</v>
      </c>
      <c r="C11" s="19">
        <v>152542</v>
      </c>
      <c r="D11" s="2">
        <v>619</v>
      </c>
      <c r="E11" s="22">
        <f t="shared" si="0"/>
        <v>4.0578988081970864E-3</v>
      </c>
    </row>
    <row r="12" spans="1:5" x14ac:dyDescent="0.2">
      <c r="A12" s="18" t="s">
        <v>46</v>
      </c>
      <c r="B12" s="2" t="s">
        <v>47</v>
      </c>
      <c r="C12" s="19">
        <v>310068</v>
      </c>
      <c r="D12" s="2">
        <v>816</v>
      </c>
      <c r="E12" s="22">
        <f t="shared" si="0"/>
        <v>2.631680792600333E-3</v>
      </c>
    </row>
    <row r="13" spans="1:5" x14ac:dyDescent="0.2">
      <c r="A13" s="18" t="s">
        <v>48</v>
      </c>
      <c r="B13" s="2" t="s">
        <v>49</v>
      </c>
      <c r="C13" s="19">
        <v>368311</v>
      </c>
      <c r="D13" s="2">
        <v>1236</v>
      </c>
      <c r="E13" s="22">
        <f t="shared" si="0"/>
        <v>3.3558595860563489E-3</v>
      </c>
    </row>
    <row r="14" spans="1:5" x14ac:dyDescent="0.2">
      <c r="A14" s="18" t="s">
        <v>50</v>
      </c>
      <c r="B14" s="2" t="s">
        <v>51</v>
      </c>
      <c r="C14" s="19">
        <v>279835</v>
      </c>
      <c r="D14" s="2">
        <v>1068</v>
      </c>
      <c r="E14" s="22">
        <f t="shared" si="0"/>
        <v>3.816534743688245E-3</v>
      </c>
    </row>
    <row r="15" spans="1:5" x14ac:dyDescent="0.2">
      <c r="A15" s="18" t="s">
        <v>52</v>
      </c>
      <c r="B15" s="2" t="s">
        <v>53</v>
      </c>
      <c r="C15" s="19">
        <v>2026120</v>
      </c>
      <c r="D15" s="2">
        <v>1756</v>
      </c>
      <c r="E15" s="22">
        <f t="shared" si="0"/>
        <v>8.6668114425601643E-4</v>
      </c>
    </row>
    <row r="16" spans="1:5" x14ac:dyDescent="0.2">
      <c r="A16" s="18" t="s">
        <v>54</v>
      </c>
      <c r="B16" s="2" t="s">
        <v>55</v>
      </c>
      <c r="C16" s="19">
        <v>694660</v>
      </c>
      <c r="D16" s="2">
        <v>1154</v>
      </c>
      <c r="E16" s="22">
        <f t="shared" si="0"/>
        <v>1.6612443497538364E-3</v>
      </c>
    </row>
    <row r="17" spans="1:5" x14ac:dyDescent="0.2">
      <c r="A17" s="18" t="s">
        <v>56</v>
      </c>
      <c r="B17" s="2" t="s">
        <v>57</v>
      </c>
      <c r="C17" s="19">
        <v>145655</v>
      </c>
      <c r="D17" s="2">
        <v>585</v>
      </c>
      <c r="E17" s="22">
        <f t="shared" si="0"/>
        <v>4.0163399814630461E-3</v>
      </c>
    </row>
    <row r="18" spans="1:5" x14ac:dyDescent="0.2">
      <c r="A18" s="18" t="s">
        <v>58</v>
      </c>
      <c r="B18" s="2" t="s">
        <v>59</v>
      </c>
      <c r="C18" s="19">
        <v>353152</v>
      </c>
      <c r="D18" s="2">
        <v>558</v>
      </c>
      <c r="E18" s="22">
        <f t="shared" si="0"/>
        <v>1.5800561797752809E-3</v>
      </c>
    </row>
    <row r="19" spans="1:5" x14ac:dyDescent="0.2">
      <c r="A19" s="18" t="s">
        <v>60</v>
      </c>
      <c r="B19" s="2" t="s">
        <v>61</v>
      </c>
      <c r="C19" s="19">
        <v>642892</v>
      </c>
      <c r="D19" s="2">
        <v>1275</v>
      </c>
      <c r="E19" s="22">
        <f t="shared" si="0"/>
        <v>1.9832257984233742E-3</v>
      </c>
    </row>
    <row r="20" spans="1:5" x14ac:dyDescent="0.2">
      <c r="A20" s="18" t="s">
        <v>62</v>
      </c>
      <c r="B20" s="2" t="s">
        <v>63</v>
      </c>
      <c r="C20" s="19">
        <v>307611</v>
      </c>
      <c r="D20" s="2">
        <v>893</v>
      </c>
      <c r="E20" s="22">
        <f t="shared" si="0"/>
        <v>2.9030171222745611E-3</v>
      </c>
    </row>
    <row r="21" spans="1:5" x14ac:dyDescent="0.2">
      <c r="A21" s="18" t="s">
        <v>64</v>
      </c>
      <c r="B21" s="2" t="s">
        <v>65</v>
      </c>
      <c r="C21" s="19">
        <v>241869</v>
      </c>
      <c r="D21" s="2">
        <v>518</v>
      </c>
      <c r="E21" s="22">
        <f t="shared" si="0"/>
        <v>2.1416551935138444E-3</v>
      </c>
    </row>
    <row r="22" spans="1:5" x14ac:dyDescent="0.2">
      <c r="A22" s="18" t="s">
        <v>66</v>
      </c>
      <c r="B22" s="2" t="s">
        <v>67</v>
      </c>
      <c r="C22" s="19">
        <v>155087</v>
      </c>
      <c r="D22" s="2">
        <v>467</v>
      </c>
      <c r="E22" s="22">
        <f t="shared" si="0"/>
        <v>3.0112130610560526E-3</v>
      </c>
    </row>
    <row r="23" spans="1:5" x14ac:dyDescent="0.2">
      <c r="A23" s="18" t="s">
        <v>68</v>
      </c>
      <c r="B23" s="2" t="s">
        <v>69</v>
      </c>
      <c r="C23" s="19">
        <v>175665</v>
      </c>
      <c r="D23" s="2">
        <v>302</v>
      </c>
      <c r="E23" s="22">
        <f t="shared" si="0"/>
        <v>1.7191813964079355E-3</v>
      </c>
    </row>
    <row r="24" spans="1:5" x14ac:dyDescent="0.2">
      <c r="A24" s="18" t="s">
        <v>70</v>
      </c>
      <c r="B24" s="2" t="s">
        <v>71</v>
      </c>
      <c r="C24" s="19">
        <v>534522</v>
      </c>
      <c r="D24" s="2">
        <v>727</v>
      </c>
      <c r="E24" s="22">
        <f t="shared" si="0"/>
        <v>1.3600936911857698E-3</v>
      </c>
    </row>
    <row r="25" spans="1:5" x14ac:dyDescent="0.2">
      <c r="A25" s="18" t="s">
        <v>72</v>
      </c>
      <c r="B25" s="2" t="s">
        <v>73</v>
      </c>
      <c r="C25" s="19">
        <v>598648</v>
      </c>
      <c r="D25" s="2">
        <v>1174</v>
      </c>
      <c r="E25" s="22">
        <f t="shared" si="0"/>
        <v>1.961085646323048E-3</v>
      </c>
    </row>
    <row r="26" spans="1:5" x14ac:dyDescent="0.2">
      <c r="A26" s="18" t="s">
        <v>74</v>
      </c>
      <c r="B26" s="2" t="s">
        <v>75</v>
      </c>
      <c r="C26" s="19">
        <v>119849</v>
      </c>
      <c r="D26" s="2">
        <v>541</v>
      </c>
      <c r="E26" s="22">
        <f t="shared" si="0"/>
        <v>4.5140134669459072E-3</v>
      </c>
    </row>
    <row r="27" spans="1:5" x14ac:dyDescent="0.2">
      <c r="A27" s="18" t="s">
        <v>76</v>
      </c>
      <c r="B27" s="2" t="s">
        <v>77</v>
      </c>
      <c r="C27" s="19">
        <v>414614</v>
      </c>
      <c r="D27" s="2">
        <v>1055</v>
      </c>
      <c r="E27" s="22">
        <f t="shared" si="0"/>
        <v>2.5445353991905726E-3</v>
      </c>
    </row>
    <row r="28" spans="1:5" x14ac:dyDescent="0.2">
      <c r="A28" s="18" t="s">
        <v>78</v>
      </c>
      <c r="B28" s="2" t="s">
        <v>79</v>
      </c>
      <c r="C28" s="19">
        <v>538542</v>
      </c>
      <c r="D28" s="2">
        <v>892</v>
      </c>
      <c r="E28" s="22">
        <f t="shared" si="0"/>
        <v>1.6563239264532758E-3</v>
      </c>
    </row>
    <row r="29" spans="1:5" x14ac:dyDescent="0.2">
      <c r="A29" s="18" t="s">
        <v>80</v>
      </c>
      <c r="B29" s="2" t="s">
        <v>81</v>
      </c>
      <c r="C29" s="19">
        <v>508738</v>
      </c>
      <c r="D29" s="2">
        <v>1065</v>
      </c>
      <c r="E29" s="22">
        <f t="shared" si="0"/>
        <v>2.0934154712248742E-3</v>
      </c>
    </row>
    <row r="30" spans="1:5" x14ac:dyDescent="0.2">
      <c r="A30" s="18" t="s">
        <v>82</v>
      </c>
      <c r="B30" s="2" t="s">
        <v>83</v>
      </c>
      <c r="C30" s="19">
        <v>604846</v>
      </c>
      <c r="D30" s="2">
        <v>692</v>
      </c>
      <c r="E30" s="22">
        <f t="shared" si="0"/>
        <v>1.1440928765338615E-3</v>
      </c>
    </row>
    <row r="31" spans="1:5" x14ac:dyDescent="0.2">
      <c r="A31" s="18" t="s">
        <v>84</v>
      </c>
      <c r="B31" s="2" t="s">
        <v>85</v>
      </c>
      <c r="C31" s="19">
        <v>434205</v>
      </c>
      <c r="D31" s="2">
        <v>859</v>
      </c>
      <c r="E31" s="22">
        <f t="shared" si="0"/>
        <v>1.9783282090256905E-3</v>
      </c>
    </row>
    <row r="32" spans="1:5" x14ac:dyDescent="0.2">
      <c r="A32" s="18" t="s">
        <v>86</v>
      </c>
      <c r="B32" s="2" t="s">
        <v>87</v>
      </c>
      <c r="C32" s="19">
        <v>909123</v>
      </c>
      <c r="D32" s="2">
        <v>1526</v>
      </c>
      <c r="E32" s="22">
        <f t="shared" si="0"/>
        <v>1.6785407475116128E-3</v>
      </c>
    </row>
    <row r="33" spans="1:5" x14ac:dyDescent="0.2">
      <c r="A33" s="18" t="s">
        <v>88</v>
      </c>
      <c r="B33" s="2" t="s">
        <v>89</v>
      </c>
      <c r="C33" s="19">
        <v>741594</v>
      </c>
      <c r="D33" s="2">
        <v>1585</v>
      </c>
      <c r="E33" s="22">
        <f t="shared" si="0"/>
        <v>2.137288057886121E-3</v>
      </c>
    </row>
    <row r="34" spans="1:5" x14ac:dyDescent="0.2">
      <c r="A34" s="18" t="s">
        <v>90</v>
      </c>
      <c r="B34" s="2" t="s">
        <v>91</v>
      </c>
      <c r="C34" s="19">
        <v>1353252</v>
      </c>
      <c r="D34" s="2">
        <v>1153</v>
      </c>
      <c r="E34" s="22">
        <f t="shared" si="0"/>
        <v>8.5202164859168872E-4</v>
      </c>
    </row>
    <row r="35" spans="1:5" x14ac:dyDescent="0.2">
      <c r="A35" s="18" t="s">
        <v>92</v>
      </c>
      <c r="B35" s="2" t="s">
        <v>93</v>
      </c>
      <c r="C35" s="19">
        <v>191186</v>
      </c>
      <c r="D35" s="2">
        <v>810</v>
      </c>
      <c r="E35" s="22">
        <f t="shared" ref="E35:E66" si="1">D35/C35</f>
        <v>4.2367118931302501E-3</v>
      </c>
    </row>
    <row r="36" spans="1:5" x14ac:dyDescent="0.2">
      <c r="A36" s="18" t="s">
        <v>94</v>
      </c>
      <c r="B36" s="2" t="s">
        <v>95</v>
      </c>
      <c r="C36" s="19">
        <v>1569391</v>
      </c>
      <c r="D36" s="2">
        <v>2295</v>
      </c>
      <c r="E36" s="22">
        <f t="shared" si="1"/>
        <v>1.462350682525897E-3</v>
      </c>
    </row>
    <row r="37" spans="1:5" x14ac:dyDescent="0.2">
      <c r="A37" s="18" t="s">
        <v>96</v>
      </c>
      <c r="B37" s="2" t="s">
        <v>97</v>
      </c>
      <c r="C37" s="19">
        <v>1133886</v>
      </c>
      <c r="D37" s="2">
        <v>2239</v>
      </c>
      <c r="E37" s="22">
        <f t="shared" si="1"/>
        <v>1.9746253150669467E-3</v>
      </c>
    </row>
    <row r="38" spans="1:5" x14ac:dyDescent="0.2">
      <c r="A38" s="18" t="s">
        <v>98</v>
      </c>
      <c r="B38" s="2" t="s">
        <v>99</v>
      </c>
      <c r="C38" s="19">
        <v>1053493</v>
      </c>
      <c r="D38" s="2">
        <v>1592</v>
      </c>
      <c r="E38" s="22">
        <f t="shared" si="1"/>
        <v>1.5111633394811355E-3</v>
      </c>
    </row>
    <row r="39" spans="1:5" x14ac:dyDescent="0.2">
      <c r="A39" s="18" t="s">
        <v>100</v>
      </c>
      <c r="B39" s="2" t="s">
        <v>101</v>
      </c>
      <c r="C39" s="19">
        <v>222375</v>
      </c>
      <c r="D39" s="2">
        <v>574</v>
      </c>
      <c r="E39" s="22">
        <f t="shared" si="1"/>
        <v>2.5812254075323216E-3</v>
      </c>
    </row>
    <row r="40" spans="1:5" x14ac:dyDescent="0.2">
      <c r="A40" s="18" t="s">
        <v>102</v>
      </c>
      <c r="B40" s="2" t="s">
        <v>103</v>
      </c>
      <c r="C40" s="19">
        <v>607118</v>
      </c>
      <c r="D40" s="2">
        <v>945</v>
      </c>
      <c r="E40" s="22">
        <f t="shared" si="1"/>
        <v>1.5565343145813499E-3</v>
      </c>
    </row>
    <row r="41" spans="1:5" x14ac:dyDescent="0.2">
      <c r="A41" s="18" t="s">
        <v>104</v>
      </c>
      <c r="B41" s="2" t="s">
        <v>105</v>
      </c>
      <c r="C41" s="19">
        <v>1258446</v>
      </c>
      <c r="D41" s="2">
        <v>1630</v>
      </c>
      <c r="E41" s="22">
        <f t="shared" si="1"/>
        <v>1.2952482665128261E-3</v>
      </c>
    </row>
    <row r="42" spans="1:5" x14ac:dyDescent="0.2">
      <c r="A42" s="18" t="s">
        <v>106</v>
      </c>
      <c r="B42" s="2" t="s">
        <v>107</v>
      </c>
      <c r="C42" s="19">
        <v>260247</v>
      </c>
      <c r="D42" s="2">
        <v>982</v>
      </c>
      <c r="E42" s="22">
        <f t="shared" si="1"/>
        <v>3.7733384054379109E-3</v>
      </c>
    </row>
    <row r="43" spans="1:5" x14ac:dyDescent="0.2">
      <c r="A43" s="18" t="s">
        <v>108</v>
      </c>
      <c r="B43" s="2" t="s">
        <v>109</v>
      </c>
      <c r="C43" s="19">
        <v>406314</v>
      </c>
      <c r="D43" s="2">
        <v>561</v>
      </c>
      <c r="E43" s="22">
        <f t="shared" si="1"/>
        <v>1.3807055626928926E-3</v>
      </c>
    </row>
    <row r="44" spans="1:5" x14ac:dyDescent="0.2">
      <c r="A44" s="18" t="s">
        <v>110</v>
      </c>
      <c r="B44" s="2" t="s">
        <v>111</v>
      </c>
      <c r="C44" s="19">
        <v>333071</v>
      </c>
      <c r="D44" s="2">
        <v>693</v>
      </c>
      <c r="E44" s="22">
        <f t="shared" si="1"/>
        <v>2.080637461682344E-3</v>
      </c>
    </row>
    <row r="45" spans="1:5" x14ac:dyDescent="0.2">
      <c r="A45" s="18" t="s">
        <v>112</v>
      </c>
      <c r="B45" s="2" t="s">
        <v>113</v>
      </c>
      <c r="C45" s="19">
        <v>760784</v>
      </c>
      <c r="D45" s="2">
        <v>994</v>
      </c>
      <c r="E45" s="22">
        <f t="shared" si="1"/>
        <v>1.3065469305348167E-3</v>
      </c>
    </row>
    <row r="46" spans="1:5" x14ac:dyDescent="0.2">
      <c r="A46" s="18" t="s">
        <v>114</v>
      </c>
      <c r="B46" s="2" t="s">
        <v>115</v>
      </c>
      <c r="C46" s="19">
        <v>227255</v>
      </c>
      <c r="D46" s="2">
        <v>799</v>
      </c>
      <c r="E46" s="22">
        <f t="shared" si="1"/>
        <v>3.5158742381905788E-3</v>
      </c>
    </row>
    <row r="47" spans="1:5" x14ac:dyDescent="0.2">
      <c r="A47" s="18" t="s">
        <v>116</v>
      </c>
      <c r="B47" s="2" t="s">
        <v>117</v>
      </c>
      <c r="C47" s="19">
        <v>1381347</v>
      </c>
      <c r="D47" s="2">
        <v>1789</v>
      </c>
      <c r="E47" s="22">
        <f t="shared" si="1"/>
        <v>1.2951126690107554E-3</v>
      </c>
    </row>
    <row r="48" spans="1:5" x14ac:dyDescent="0.2">
      <c r="A48" s="18" t="s">
        <v>118</v>
      </c>
      <c r="B48" s="2" t="s">
        <v>119</v>
      </c>
      <c r="C48" s="19">
        <v>676201</v>
      </c>
      <c r="D48" s="2">
        <v>849</v>
      </c>
      <c r="E48" s="22">
        <f t="shared" si="1"/>
        <v>1.2555438397754515E-3</v>
      </c>
    </row>
    <row r="49" spans="1:5" x14ac:dyDescent="0.2">
      <c r="A49" s="18" t="s">
        <v>120</v>
      </c>
      <c r="B49" s="2" t="s">
        <v>121</v>
      </c>
      <c r="C49" s="19">
        <v>172719</v>
      </c>
      <c r="D49" s="2">
        <v>488</v>
      </c>
      <c r="E49" s="22">
        <f t="shared" si="1"/>
        <v>2.8253984796113921E-3</v>
      </c>
    </row>
    <row r="50" spans="1:5" x14ac:dyDescent="0.2">
      <c r="A50" s="18" t="s">
        <v>122</v>
      </c>
      <c r="B50" s="2" t="s">
        <v>123</v>
      </c>
      <c r="C50" s="19">
        <v>333414</v>
      </c>
      <c r="D50" s="2">
        <v>519</v>
      </c>
      <c r="E50" s="22">
        <f t="shared" si="1"/>
        <v>1.5566232971620869E-3</v>
      </c>
    </row>
    <row r="51" spans="1:5" x14ac:dyDescent="0.2">
      <c r="A51" s="18" t="s">
        <v>124</v>
      </c>
      <c r="B51" s="2" t="s">
        <v>125</v>
      </c>
      <c r="C51" s="19">
        <v>76078</v>
      </c>
      <c r="D51" s="2">
        <v>644</v>
      </c>
      <c r="E51" s="22">
        <f t="shared" si="1"/>
        <v>8.464996451010804E-3</v>
      </c>
    </row>
    <row r="52" spans="1:5" x14ac:dyDescent="0.2">
      <c r="A52" s="18" t="s">
        <v>126</v>
      </c>
      <c r="B52" s="2" t="s">
        <v>127</v>
      </c>
      <c r="C52" s="19">
        <v>814004</v>
      </c>
      <c r="D52" s="2">
        <v>1174</v>
      </c>
      <c r="E52" s="22">
        <f t="shared" si="1"/>
        <v>1.4422533550203685E-3</v>
      </c>
    </row>
    <row r="53" spans="1:5" x14ac:dyDescent="0.2">
      <c r="A53" s="18" t="s">
        <v>128</v>
      </c>
      <c r="B53" s="2" t="s">
        <v>129</v>
      </c>
      <c r="C53" s="19">
        <v>498801</v>
      </c>
      <c r="D53" s="2">
        <v>1139</v>
      </c>
      <c r="E53" s="22">
        <f t="shared" si="1"/>
        <v>2.2834757749082301E-3</v>
      </c>
    </row>
    <row r="54" spans="1:5" x14ac:dyDescent="0.2">
      <c r="A54" s="18" t="s">
        <v>130</v>
      </c>
      <c r="B54" s="2" t="s">
        <v>131</v>
      </c>
      <c r="C54" s="19">
        <v>572808</v>
      </c>
      <c r="D54" s="2">
        <v>749</v>
      </c>
      <c r="E54" s="22">
        <f t="shared" si="1"/>
        <v>1.3075934693649531E-3</v>
      </c>
    </row>
    <row r="55" spans="1:5" x14ac:dyDescent="0.2">
      <c r="A55" s="18" t="s">
        <v>132</v>
      </c>
      <c r="B55" s="2" t="s">
        <v>133</v>
      </c>
      <c r="C55" s="19">
        <v>177897</v>
      </c>
      <c r="D55" s="2">
        <v>357</v>
      </c>
      <c r="E55" s="22">
        <f t="shared" si="1"/>
        <v>2.0067792036965212E-3</v>
      </c>
    </row>
    <row r="56" spans="1:5" x14ac:dyDescent="0.2">
      <c r="A56" s="18" t="s">
        <v>134</v>
      </c>
      <c r="B56" s="2" t="s">
        <v>135</v>
      </c>
      <c r="C56" s="19">
        <v>307561</v>
      </c>
      <c r="D56" s="2">
        <v>787</v>
      </c>
      <c r="E56" s="22">
        <f t="shared" si="1"/>
        <v>2.5588419858174477E-3</v>
      </c>
    </row>
    <row r="57" spans="1:5" x14ac:dyDescent="0.2">
      <c r="A57" s="18" t="s">
        <v>136</v>
      </c>
      <c r="B57" s="2" t="s">
        <v>137</v>
      </c>
      <c r="C57" s="19">
        <v>734088</v>
      </c>
      <c r="D57" s="2">
        <v>945</v>
      </c>
      <c r="E57" s="22">
        <f t="shared" si="1"/>
        <v>1.2873116029685815E-3</v>
      </c>
    </row>
    <row r="58" spans="1:5" x14ac:dyDescent="0.2">
      <c r="A58" s="18" t="s">
        <v>138</v>
      </c>
      <c r="B58" s="2" t="s">
        <v>139</v>
      </c>
      <c r="C58" s="19">
        <v>189614</v>
      </c>
      <c r="D58" s="2">
        <v>629</v>
      </c>
      <c r="E58" s="22">
        <f t="shared" si="1"/>
        <v>3.3172656027508516E-3</v>
      </c>
    </row>
    <row r="59" spans="1:5" x14ac:dyDescent="0.2">
      <c r="A59" s="18" t="s">
        <v>140</v>
      </c>
      <c r="B59" s="2" t="s">
        <v>141</v>
      </c>
      <c r="C59" s="19">
        <v>747956</v>
      </c>
      <c r="D59" s="2">
        <v>1447</v>
      </c>
      <c r="E59" s="22">
        <f t="shared" si="1"/>
        <v>1.934605778949564E-3</v>
      </c>
    </row>
    <row r="60" spans="1:5" x14ac:dyDescent="0.2">
      <c r="A60" s="18" t="s">
        <v>142</v>
      </c>
      <c r="B60" s="2" t="s">
        <v>143</v>
      </c>
      <c r="C60" s="19">
        <v>1042825</v>
      </c>
      <c r="D60" s="2">
        <v>1435</v>
      </c>
      <c r="E60" s="22">
        <f t="shared" si="1"/>
        <v>1.3760698103708676E-3</v>
      </c>
    </row>
    <row r="61" spans="1:5" x14ac:dyDescent="0.2">
      <c r="A61" s="18" t="s">
        <v>144</v>
      </c>
      <c r="B61" s="2" t="s">
        <v>145</v>
      </c>
      <c r="C61" s="19">
        <v>209964</v>
      </c>
      <c r="D61" s="2">
        <v>644</v>
      </c>
      <c r="E61" s="22">
        <f t="shared" si="1"/>
        <v>3.0671924710902821E-3</v>
      </c>
    </row>
    <row r="62" spans="1:5" x14ac:dyDescent="0.2">
      <c r="A62" s="18" t="s">
        <v>146</v>
      </c>
      <c r="B62" s="2" t="s">
        <v>147</v>
      </c>
      <c r="C62" s="19">
        <v>2609121</v>
      </c>
      <c r="D62" s="2">
        <v>2104</v>
      </c>
      <c r="E62" s="22">
        <f t="shared" si="1"/>
        <v>8.0640184951177049E-4</v>
      </c>
    </row>
    <row r="63" spans="1:5" x14ac:dyDescent="0.2">
      <c r="A63" s="18" t="s">
        <v>148</v>
      </c>
      <c r="B63" s="2" t="s">
        <v>149</v>
      </c>
      <c r="C63" s="19">
        <v>824775</v>
      </c>
      <c r="D63" s="2">
        <v>938</v>
      </c>
      <c r="E63" s="22">
        <f t="shared" si="1"/>
        <v>1.1372798642053893E-3</v>
      </c>
    </row>
    <row r="64" spans="1:5" x14ac:dyDescent="0.2">
      <c r="A64" s="18" t="s">
        <v>150</v>
      </c>
      <c r="B64" s="2" t="s">
        <v>151</v>
      </c>
      <c r="C64" s="19">
        <v>285342</v>
      </c>
      <c r="D64" s="2">
        <v>530</v>
      </c>
      <c r="E64" s="22">
        <f t="shared" si="1"/>
        <v>1.8574202185447639E-3</v>
      </c>
    </row>
    <row r="65" spans="1:5" x14ac:dyDescent="0.2">
      <c r="A65" s="18" t="s">
        <v>152</v>
      </c>
      <c r="B65" s="2" t="s">
        <v>153</v>
      </c>
      <c r="C65" s="19">
        <v>1474152</v>
      </c>
      <c r="D65" s="2">
        <v>989</v>
      </c>
      <c r="E65" s="22">
        <f t="shared" si="1"/>
        <v>6.7089418187541035E-4</v>
      </c>
    </row>
    <row r="66" spans="1:5" x14ac:dyDescent="0.2">
      <c r="A66" s="18" t="s">
        <v>154</v>
      </c>
      <c r="B66" s="2" t="s">
        <v>155</v>
      </c>
      <c r="C66" s="19">
        <v>650229</v>
      </c>
      <c r="D66" s="2">
        <v>1215</v>
      </c>
      <c r="E66" s="22">
        <f t="shared" si="1"/>
        <v>1.8685724567806112E-3</v>
      </c>
    </row>
    <row r="67" spans="1:5" x14ac:dyDescent="0.2">
      <c r="A67" s="18" t="s">
        <v>156</v>
      </c>
      <c r="B67" s="2" t="s">
        <v>157</v>
      </c>
      <c r="C67" s="19">
        <v>672631</v>
      </c>
      <c r="D67" s="2">
        <v>1342</v>
      </c>
      <c r="E67" s="22">
        <f t="shared" ref="E67:E98" si="2">D67/C67</f>
        <v>1.9951503870621486E-3</v>
      </c>
    </row>
    <row r="68" spans="1:5" x14ac:dyDescent="0.2">
      <c r="A68" s="18" t="s">
        <v>158</v>
      </c>
      <c r="B68" s="2" t="s">
        <v>159</v>
      </c>
      <c r="C68" s="19">
        <v>228258</v>
      </c>
      <c r="D68" s="2">
        <v>831</v>
      </c>
      <c r="E68" s="22">
        <f t="shared" si="2"/>
        <v>3.640617196330468E-3</v>
      </c>
    </row>
    <row r="69" spans="1:5" x14ac:dyDescent="0.2">
      <c r="A69" s="18" t="s">
        <v>160</v>
      </c>
      <c r="B69" s="2" t="s">
        <v>161</v>
      </c>
      <c r="C69" s="19">
        <v>474935</v>
      </c>
      <c r="D69" s="2">
        <v>802</v>
      </c>
      <c r="E69" s="22">
        <f t="shared" si="2"/>
        <v>1.6886521313442893E-3</v>
      </c>
    </row>
    <row r="70" spans="1:5" x14ac:dyDescent="0.2">
      <c r="A70" s="18" t="s">
        <v>162</v>
      </c>
      <c r="B70" s="2" t="s">
        <v>163</v>
      </c>
      <c r="C70" s="19">
        <v>1119637</v>
      </c>
      <c r="D70" s="2">
        <v>1086</v>
      </c>
      <c r="E70" s="22">
        <f t="shared" si="2"/>
        <v>9.6995722720846127E-4</v>
      </c>
    </row>
    <row r="71" spans="1:5" x14ac:dyDescent="0.2">
      <c r="A71" s="18" t="s">
        <v>164</v>
      </c>
      <c r="B71" s="2" t="s">
        <v>165</v>
      </c>
      <c r="C71" s="19">
        <v>764567</v>
      </c>
      <c r="D71" s="2">
        <v>906</v>
      </c>
      <c r="E71" s="22">
        <f t="shared" si="2"/>
        <v>1.1849844421744596E-3</v>
      </c>
    </row>
    <row r="72" spans="1:5" x14ac:dyDescent="0.2">
      <c r="A72" s="18" t="s">
        <v>166</v>
      </c>
      <c r="B72" s="2" t="s">
        <v>167</v>
      </c>
      <c r="C72" s="19">
        <v>1841226</v>
      </c>
      <c r="D72" s="2">
        <v>1177</v>
      </c>
      <c r="E72" s="22">
        <f t="shared" si="2"/>
        <v>6.3924797933550799E-4</v>
      </c>
    </row>
    <row r="73" spans="1:5" x14ac:dyDescent="0.2">
      <c r="A73" s="18" t="s">
        <v>168</v>
      </c>
      <c r="B73" s="2" t="s">
        <v>169</v>
      </c>
      <c r="C73" s="19">
        <v>236775</v>
      </c>
      <c r="D73" s="2">
        <v>391</v>
      </c>
      <c r="E73" s="22">
        <f t="shared" si="2"/>
        <v>1.6513567733079928E-3</v>
      </c>
    </row>
    <row r="74" spans="1:5" x14ac:dyDescent="0.2">
      <c r="A74" s="18" t="s">
        <v>170</v>
      </c>
      <c r="B74" s="2" t="s">
        <v>171</v>
      </c>
      <c r="C74" s="19">
        <v>554868</v>
      </c>
      <c r="D74" s="2">
        <v>836</v>
      </c>
      <c r="E74" s="22">
        <f t="shared" si="2"/>
        <v>1.5066646481685735E-3</v>
      </c>
    </row>
    <row r="75" spans="1:5" x14ac:dyDescent="0.2">
      <c r="A75" s="18" t="s">
        <v>172</v>
      </c>
      <c r="B75" s="2" t="s">
        <v>173</v>
      </c>
      <c r="C75" s="19">
        <v>568082</v>
      </c>
      <c r="D75" s="2">
        <v>928</v>
      </c>
      <c r="E75" s="22">
        <f t="shared" si="2"/>
        <v>1.6335669850479331E-3</v>
      </c>
    </row>
    <row r="76" spans="1:5" x14ac:dyDescent="0.2">
      <c r="A76" s="18" t="s">
        <v>174</v>
      </c>
      <c r="B76" s="2" t="s">
        <v>175</v>
      </c>
      <c r="C76" s="19">
        <v>430123</v>
      </c>
      <c r="D76" s="2">
        <v>626</v>
      </c>
      <c r="E76" s="22">
        <f t="shared" si="2"/>
        <v>1.4553976420698265E-3</v>
      </c>
    </row>
    <row r="77" spans="1:5" x14ac:dyDescent="0.2">
      <c r="A77" s="18" t="s">
        <v>176</v>
      </c>
      <c r="B77" s="2" t="s">
        <v>177</v>
      </c>
      <c r="C77" s="19">
        <v>806215</v>
      </c>
      <c r="D77" s="2">
        <v>1338</v>
      </c>
      <c r="E77" s="22">
        <f t="shared" si="2"/>
        <v>1.6596069286728726E-3</v>
      </c>
    </row>
    <row r="78" spans="1:5" x14ac:dyDescent="0.2">
      <c r="A78" s="18" t="s">
        <v>178</v>
      </c>
      <c r="B78" s="2" t="s">
        <v>179</v>
      </c>
      <c r="C78" s="19">
        <v>2194143</v>
      </c>
      <c r="D78" s="2">
        <v>6970</v>
      </c>
      <c r="E78" s="22">
        <f t="shared" si="2"/>
        <v>3.176638897282447E-3</v>
      </c>
    </row>
    <row r="79" spans="1:5" x14ac:dyDescent="0.2">
      <c r="A79" s="18" t="s">
        <v>180</v>
      </c>
      <c r="B79" s="2" t="s">
        <v>181</v>
      </c>
      <c r="C79" s="19">
        <v>1257791</v>
      </c>
      <c r="D79" s="2">
        <v>1190</v>
      </c>
      <c r="E79" s="22">
        <f t="shared" si="2"/>
        <v>9.4610312842117648E-4</v>
      </c>
    </row>
    <row r="80" spans="1:5" x14ac:dyDescent="0.2">
      <c r="A80" s="18" t="s">
        <v>182</v>
      </c>
      <c r="B80" s="2" t="s">
        <v>183</v>
      </c>
      <c r="C80" s="19">
        <v>1401292</v>
      </c>
      <c r="D80" s="2">
        <v>655</v>
      </c>
      <c r="E80" s="22">
        <f t="shared" si="2"/>
        <v>4.6742577564133669E-4</v>
      </c>
    </row>
    <row r="81" spans="1:5" x14ac:dyDescent="0.2">
      <c r="A81" s="18" t="s">
        <v>184</v>
      </c>
      <c r="B81" s="2" t="s">
        <v>185</v>
      </c>
      <c r="C81" s="19">
        <v>1431344</v>
      </c>
      <c r="D81" s="2">
        <v>960</v>
      </c>
      <c r="E81" s="22">
        <f t="shared" si="2"/>
        <v>6.7069830872243147E-4</v>
      </c>
    </row>
    <row r="82" spans="1:5" x14ac:dyDescent="0.2">
      <c r="A82" s="18" t="s">
        <v>186</v>
      </c>
      <c r="B82" s="2" t="s">
        <v>187</v>
      </c>
      <c r="C82" s="19">
        <v>374990</v>
      </c>
      <c r="D82" s="2">
        <v>771</v>
      </c>
      <c r="E82" s="22">
        <f t="shared" si="2"/>
        <v>2.0560548281287499E-3</v>
      </c>
    </row>
    <row r="83" spans="1:5" x14ac:dyDescent="0.2">
      <c r="A83" s="18" t="s">
        <v>188</v>
      </c>
      <c r="B83" s="2" t="s">
        <v>189</v>
      </c>
      <c r="C83" s="19">
        <v>571521</v>
      </c>
      <c r="D83" s="2">
        <v>599</v>
      </c>
      <c r="E83" s="22">
        <f t="shared" si="2"/>
        <v>1.0480804729834949E-3</v>
      </c>
    </row>
    <row r="84" spans="1:5" x14ac:dyDescent="0.2">
      <c r="A84" s="18" t="s">
        <v>190</v>
      </c>
      <c r="B84" s="2" t="s">
        <v>191</v>
      </c>
      <c r="C84" s="19">
        <v>388701</v>
      </c>
      <c r="D84" s="2">
        <v>936</v>
      </c>
      <c r="E84" s="22">
        <f t="shared" si="2"/>
        <v>2.4080205607909422E-3</v>
      </c>
    </row>
    <row r="85" spans="1:5" x14ac:dyDescent="0.2">
      <c r="A85" s="18" t="s">
        <v>192</v>
      </c>
      <c r="B85" s="2" t="s">
        <v>193</v>
      </c>
      <c r="C85" s="19">
        <v>257834</v>
      </c>
      <c r="D85" s="2">
        <v>335</v>
      </c>
      <c r="E85" s="22">
        <f t="shared" si="2"/>
        <v>1.2992855868504541E-3</v>
      </c>
    </row>
    <row r="86" spans="1:5" x14ac:dyDescent="0.2">
      <c r="A86" s="18" t="s">
        <v>194</v>
      </c>
      <c r="B86" s="2" t="s">
        <v>195</v>
      </c>
      <c r="C86" s="19">
        <v>1056735</v>
      </c>
      <c r="D86" s="2">
        <v>812</v>
      </c>
      <c r="E86" s="22">
        <f t="shared" si="2"/>
        <v>7.6840456689709338E-4</v>
      </c>
    </row>
    <row r="87" spans="1:5" x14ac:dyDescent="0.2">
      <c r="A87" s="18" t="s">
        <v>196</v>
      </c>
      <c r="B87" s="2" t="s">
        <v>197</v>
      </c>
      <c r="C87" s="19">
        <v>560579</v>
      </c>
      <c r="D87" s="2">
        <v>714</v>
      </c>
      <c r="E87" s="22">
        <f t="shared" si="2"/>
        <v>1.2736831026492251E-3</v>
      </c>
    </row>
    <row r="88" spans="1:5" x14ac:dyDescent="0.2">
      <c r="A88" s="18" t="s">
        <v>198</v>
      </c>
      <c r="B88" s="2" t="s">
        <v>199</v>
      </c>
      <c r="C88" s="19">
        <v>671644</v>
      </c>
      <c r="D88" s="2">
        <v>828</v>
      </c>
      <c r="E88" s="22">
        <f t="shared" si="2"/>
        <v>1.2327959454711127E-3</v>
      </c>
    </row>
    <row r="89" spans="1:5" x14ac:dyDescent="0.2">
      <c r="A89" s="18" t="s">
        <v>200</v>
      </c>
      <c r="B89" s="2" t="s">
        <v>201</v>
      </c>
      <c r="C89" s="19">
        <v>436136</v>
      </c>
      <c r="D89" s="2">
        <v>947</v>
      </c>
      <c r="E89" s="22">
        <f t="shared" si="2"/>
        <v>2.1713410495808648E-3</v>
      </c>
    </row>
    <row r="90" spans="1:5" x14ac:dyDescent="0.2">
      <c r="A90" s="18" t="s">
        <v>202</v>
      </c>
      <c r="B90" s="2" t="s">
        <v>203</v>
      </c>
      <c r="C90" s="19">
        <v>375265</v>
      </c>
      <c r="D90" s="2">
        <v>994</v>
      </c>
      <c r="E90" s="22">
        <f t="shared" si="2"/>
        <v>2.6487948516381757E-3</v>
      </c>
    </row>
    <row r="91" spans="1:5" x14ac:dyDescent="0.2">
      <c r="A91" s="18" t="s">
        <v>204</v>
      </c>
      <c r="B91" s="2" t="s">
        <v>205</v>
      </c>
      <c r="C91" s="19">
        <v>369829</v>
      </c>
      <c r="D91" s="2">
        <v>694</v>
      </c>
      <c r="E91" s="22">
        <f t="shared" si="2"/>
        <v>1.8765429428195192E-3</v>
      </c>
    </row>
    <row r="92" spans="1:5" x14ac:dyDescent="0.2">
      <c r="A92" s="18" t="s">
        <v>206</v>
      </c>
      <c r="B92" s="2" t="s">
        <v>207</v>
      </c>
      <c r="C92" s="19">
        <v>340283</v>
      </c>
      <c r="D92" s="2">
        <v>652</v>
      </c>
      <c r="E92" s="22">
        <f t="shared" si="2"/>
        <v>1.9160522271168411E-3</v>
      </c>
    </row>
    <row r="93" spans="1:5" x14ac:dyDescent="0.2">
      <c r="A93" s="18" t="s">
        <v>208</v>
      </c>
      <c r="B93" s="2" t="s">
        <v>209</v>
      </c>
      <c r="C93" s="19">
        <v>144434</v>
      </c>
      <c r="D93" s="2">
        <v>209</v>
      </c>
      <c r="E93" s="22">
        <f t="shared" si="2"/>
        <v>1.4470277081573592E-3</v>
      </c>
    </row>
    <row r="94" spans="1:5" x14ac:dyDescent="0.2">
      <c r="A94" s="18" t="s">
        <v>210</v>
      </c>
      <c r="B94" s="2" t="s">
        <v>211</v>
      </c>
      <c r="C94" s="19">
        <v>1289199</v>
      </c>
      <c r="D94" s="2">
        <v>534</v>
      </c>
      <c r="E94" s="22">
        <f t="shared" si="2"/>
        <v>4.1421068430862884E-4</v>
      </c>
    </row>
    <row r="95" spans="1:5" x14ac:dyDescent="0.2">
      <c r="A95" s="18" t="s">
        <v>212</v>
      </c>
      <c r="B95" s="2" t="s">
        <v>213</v>
      </c>
      <c r="C95" s="19">
        <v>1605627</v>
      </c>
      <c r="D95" s="2">
        <v>716</v>
      </c>
      <c r="E95" s="22">
        <f t="shared" si="2"/>
        <v>4.4593171390366502E-4</v>
      </c>
    </row>
    <row r="96" spans="1:5" x14ac:dyDescent="0.2">
      <c r="A96" s="18" t="s">
        <v>214</v>
      </c>
      <c r="B96" s="2" t="s">
        <v>215</v>
      </c>
      <c r="C96" s="19">
        <v>1610539</v>
      </c>
      <c r="D96" s="2">
        <v>841</v>
      </c>
      <c r="E96" s="22">
        <f t="shared" si="2"/>
        <v>5.2218542984677795E-4</v>
      </c>
    </row>
    <row r="97" spans="1:5" x14ac:dyDescent="0.2">
      <c r="A97" s="18" t="s">
        <v>216</v>
      </c>
      <c r="B97" s="2" t="s">
        <v>217</v>
      </c>
      <c r="C97" s="19">
        <v>1382098</v>
      </c>
      <c r="D97" s="2">
        <v>790</v>
      </c>
      <c r="E97" s="22">
        <f t="shared" si="2"/>
        <v>5.715947783731689E-4</v>
      </c>
    </row>
    <row r="98" spans="1:5" x14ac:dyDescent="0.2">
      <c r="A98" s="18" t="s">
        <v>218</v>
      </c>
      <c r="B98" s="2" t="s">
        <v>219</v>
      </c>
      <c r="C98" s="19">
        <v>1224688</v>
      </c>
      <c r="D98" s="2">
        <v>488</v>
      </c>
      <c r="E98" s="22">
        <f t="shared" si="2"/>
        <v>3.9846883451132042E-4</v>
      </c>
    </row>
    <row r="99" spans="1:5" x14ac:dyDescent="0.2">
      <c r="A99" s="18" t="s">
        <v>220</v>
      </c>
      <c r="B99" s="2" t="s">
        <v>221</v>
      </c>
      <c r="C99" s="19">
        <v>396012</v>
      </c>
      <c r="D99" s="2">
        <v>558</v>
      </c>
      <c r="E99" s="22">
        <f t="shared" ref="E99:E130" si="3">D99/C99</f>
        <v>1.409048210660283E-3</v>
      </c>
    </row>
    <row r="100" spans="1:5" x14ac:dyDescent="0.2">
      <c r="A100" s="18" t="s">
        <v>222</v>
      </c>
      <c r="B100" s="2" t="s">
        <v>223</v>
      </c>
      <c r="C100" s="19">
        <v>378043</v>
      </c>
      <c r="D100" s="2">
        <v>488</v>
      </c>
      <c r="E100" s="22">
        <f t="shared" si="3"/>
        <v>1.2908584473194848E-3</v>
      </c>
    </row>
    <row r="101" spans="1:5" x14ac:dyDescent="0.2">
      <c r="A101" s="18" t="s">
        <v>224</v>
      </c>
      <c r="B101" s="2" t="s">
        <v>225</v>
      </c>
      <c r="C101" s="19">
        <v>266812</v>
      </c>
      <c r="D101" s="2">
        <v>196</v>
      </c>
      <c r="E101" s="22">
        <f t="shared" si="3"/>
        <v>7.3459964319445902E-4</v>
      </c>
    </row>
    <row r="102" spans="1:5" x14ac:dyDescent="0.2">
      <c r="A102" s="18" t="s">
        <v>226</v>
      </c>
      <c r="B102" s="2" t="s">
        <v>227</v>
      </c>
      <c r="C102" s="19">
        <v>855992</v>
      </c>
      <c r="D102" s="2">
        <v>930</v>
      </c>
      <c r="E102" s="22">
        <f t="shared" si="3"/>
        <v>1.0864587519509529E-3</v>
      </c>
    </row>
    <row r="103" spans="1:5" x14ac:dyDescent="0.2">
      <c r="A103" s="18" t="s">
        <v>228</v>
      </c>
      <c r="B103" s="2" t="s">
        <v>229</v>
      </c>
      <c r="C103" s="19">
        <v>239532</v>
      </c>
      <c r="D103" s="2">
        <v>109</v>
      </c>
      <c r="E103" s="22">
        <f t="shared" si="3"/>
        <v>4.5505402200958538E-4</v>
      </c>
    </row>
  </sheetData>
  <pageMargins left="0" right="0" top="0.39409448818897636" bottom="0.39409448818897636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916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Tableau 1</vt:lpstr>
      <vt:lpstr>Carte 1</vt:lpstr>
      <vt:lpstr>Carte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tristan.picard tristan.picard</dc:creator>
  <cp:lastModifiedBy>tristan.picard tristan.picard</cp:lastModifiedBy>
  <cp:revision>73</cp:revision>
  <dcterms:created xsi:type="dcterms:W3CDTF">2009-04-16T11:32:48Z</dcterms:created>
  <dcterms:modified xsi:type="dcterms:W3CDTF">2018-04-03T13:26:20Z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