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es.cartier\Desktop\"/>
    </mc:Choice>
  </mc:AlternateContent>
  <bookViews>
    <workbookView xWindow="0" yWindow="0" windowWidth="25200" windowHeight="11250" tabRatio="879" activeTab="26"/>
  </bookViews>
  <sheets>
    <sheet name="Sommaire" sheetId="37" r:id="rId1"/>
    <sheet name="Tab 1" sheetId="36" r:id="rId2"/>
    <sheet name="Graph 1" sheetId="39" r:id="rId3"/>
    <sheet name="Graph 2" sheetId="2" r:id="rId4"/>
    <sheet name="Tab 2" sheetId="5" r:id="rId5"/>
    <sheet name="Graph 3" sheetId="13" r:id="rId6"/>
    <sheet name="Graph 4" sheetId="14" r:id="rId7"/>
    <sheet name="Graph 5" sheetId="15" r:id="rId8"/>
    <sheet name="Graph 6" sheetId="38" r:id="rId9"/>
    <sheet name="Graph 7" sheetId="45" r:id="rId10"/>
    <sheet name="Graph 8" sheetId="44" r:id="rId11"/>
    <sheet name="Tab 3" sheetId="25" r:id="rId12"/>
    <sheet name="Graph 9" sheetId="43" r:id="rId13"/>
    <sheet name="Graph 10" sheetId="42" r:id="rId14"/>
    <sheet name="Tab 4" sheetId="29" r:id="rId15"/>
    <sheet name="Graph 11" sheetId="40" r:id="rId16"/>
    <sheet name="Graph 12" sheetId="30" r:id="rId17"/>
    <sheet name="Graph 13" sheetId="46" r:id="rId18"/>
    <sheet name="Carte 1" sheetId="8" r:id="rId19"/>
    <sheet name="Carte 2" sheetId="9" r:id="rId20"/>
    <sheet name="Tab 5" sheetId="31" r:id="rId21"/>
    <sheet name="Graph 14" sheetId="32" r:id="rId22"/>
    <sheet name="Graph 15" sheetId="49" r:id="rId23"/>
    <sheet name="Graph 16" sheetId="48" r:id="rId24"/>
    <sheet name="Carte 3" sheetId="10" r:id="rId25"/>
    <sheet name="Carte 4" sheetId="11" r:id="rId26"/>
    <sheet name="Graph 17" sheetId="51" r:id="rId27"/>
    <sheet name="Tab encadré 1" sheetId="54" r:id="rId28"/>
    <sheet name="Graph encadré 1" sheetId="52" r:id="rId29"/>
  </sheets>
  <definedNames>
    <definedName name="Graphique_8_modifié–_Dépenses_culturelles_par_habitant_des_communes_de_métropole_de_plus_de_10_000_habitants_et_de_leurs__groupements__2002_2020">Sommaire!$B$7</definedName>
    <definedName name="Retour_sommaire" localSheetId="0">'Graph 2'!#REF!</definedName>
    <definedName name="Retour_Sommaire_A1">'Graph 2'!#REF!</definedName>
    <definedName name="Sommaire" localSheetId="0">'Graph 2'!#REF!</definedName>
    <definedName name="Sommaire_A1" localSheetId="0">'Graph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48" l="1"/>
  <c r="A57" i="48" s="1"/>
  <c r="C45" i="48"/>
  <c r="C55" i="48" s="1"/>
  <c r="D45" i="48"/>
  <c r="D55" i="48" s="1"/>
  <c r="E45" i="48"/>
  <c r="F49" i="48" s="1"/>
  <c r="F45" i="48"/>
  <c r="F55" i="48" s="1"/>
  <c r="B47" i="48"/>
  <c r="C47" i="48"/>
  <c r="D47" i="48"/>
  <c r="E47" i="48"/>
  <c r="F47" i="48"/>
  <c r="B48" i="48"/>
  <c r="C48" i="48"/>
  <c r="D48" i="48"/>
  <c r="E48" i="48"/>
  <c r="F48" i="48"/>
  <c r="B51" i="48"/>
  <c r="E51" i="48"/>
  <c r="B52" i="48"/>
  <c r="E52" i="48"/>
  <c r="E59" i="48"/>
  <c r="D56" i="48" l="1"/>
  <c r="D57" i="48" s="1"/>
  <c r="F56" i="48"/>
  <c r="E49" i="48"/>
  <c r="E56" i="48"/>
  <c r="E57" i="48" s="1"/>
  <c r="C56" i="48"/>
  <c r="E55" i="48"/>
  <c r="E61" i="48"/>
  <c r="E60" i="48"/>
  <c r="F57" i="48"/>
  <c r="C57" i="48"/>
  <c r="B55" i="48"/>
  <c r="B56" i="48"/>
  <c r="E53" i="48"/>
  <c r="D49" i="48"/>
  <c r="A55" i="48"/>
  <c r="B61" i="48"/>
  <c r="A56" i="48"/>
  <c r="B53" i="48"/>
  <c r="C49" i="48"/>
  <c r="B49" i="48"/>
  <c r="B59" i="48"/>
  <c r="A46" i="48"/>
  <c r="B60" i="48"/>
  <c r="G6" i="36"/>
  <c r="G7" i="36"/>
  <c r="G8" i="36"/>
  <c r="G9" i="36"/>
  <c r="G5" i="36"/>
  <c r="B57" i="48" l="1"/>
  <c r="D46" i="48"/>
  <c r="F46" i="48"/>
  <c r="D25" i="38" l="1"/>
  <c r="G25" i="38" s="1"/>
  <c r="E25" i="38"/>
  <c r="D26" i="38"/>
  <c r="E26" i="38"/>
  <c r="D27" i="38"/>
  <c r="E27" i="38"/>
  <c r="D28" i="38"/>
  <c r="E28" i="38"/>
  <c r="D29" i="38"/>
  <c r="E29" i="38"/>
  <c r="D30" i="38"/>
  <c r="E30" i="38"/>
  <c r="D31" i="38"/>
  <c r="E31" i="38"/>
  <c r="D32" i="38"/>
  <c r="E32" i="38"/>
  <c r="D33" i="38"/>
  <c r="E33" i="38"/>
  <c r="D34" i="38"/>
  <c r="E34" i="38"/>
  <c r="C26" i="38"/>
  <c r="G26" i="38" s="1"/>
  <c r="C27" i="38"/>
  <c r="C28" i="38"/>
  <c r="G28" i="38" s="1"/>
  <c r="C29" i="38"/>
  <c r="C30" i="38"/>
  <c r="G30" i="38" s="1"/>
  <c r="C31" i="38"/>
  <c r="C32" i="38"/>
  <c r="G32" i="38" s="1"/>
  <c r="C33" i="38"/>
  <c r="C34" i="38"/>
  <c r="C25" i="38"/>
  <c r="G27" i="38" l="1"/>
  <c r="G34" i="38"/>
  <c r="G33" i="38"/>
  <c r="G31" i="38"/>
  <c r="G29" i="38"/>
  <c r="K6" i="2" l="1"/>
  <c r="K5" i="2"/>
  <c r="K4" i="2"/>
  <c r="J6" i="2"/>
  <c r="J5" i="2"/>
  <c r="J4" i="2"/>
  <c r="I6" i="2"/>
  <c r="I5" i="2"/>
  <c r="I4" i="2"/>
  <c r="H5" i="2"/>
  <c r="H6" i="2"/>
  <c r="H4" i="2"/>
  <c r="I12" i="29" l="1"/>
  <c r="F12" i="29"/>
  <c r="B12" i="29"/>
  <c r="I11" i="29"/>
  <c r="F11" i="29"/>
  <c r="B11" i="29"/>
  <c r="I10" i="29"/>
  <c r="F10" i="29"/>
  <c r="B10" i="29"/>
  <c r="I9" i="29"/>
  <c r="F9" i="29"/>
  <c r="B9" i="29"/>
  <c r="I7" i="29"/>
  <c r="F7" i="29"/>
  <c r="B7" i="29"/>
  <c r="I11" i="46"/>
  <c r="F11" i="46"/>
  <c r="B11" i="46"/>
  <c r="I10" i="46"/>
  <c r="F10" i="46"/>
  <c r="B10" i="46"/>
  <c r="I9" i="46"/>
  <c r="F9" i="46"/>
  <c r="B9" i="46"/>
  <c r="I8" i="46"/>
  <c r="F8" i="46"/>
  <c r="B8" i="46"/>
  <c r="I6" i="46"/>
  <c r="F6" i="46"/>
  <c r="B6" i="46"/>
  <c r="D10" i="42"/>
  <c r="C10" i="42"/>
  <c r="B10" i="42"/>
</calcChain>
</file>

<file path=xl/sharedStrings.xml><?xml version="1.0" encoding="utf-8"?>
<sst xmlns="http://schemas.openxmlformats.org/spreadsheetml/2006/main" count="988" uniqueCount="417">
  <si>
    <t>Total</t>
  </si>
  <si>
    <t>Départements</t>
  </si>
  <si>
    <t>Régions</t>
  </si>
  <si>
    <t>Ensemble</t>
  </si>
  <si>
    <t>dont fonctionnement</t>
  </si>
  <si>
    <t>dont investissement</t>
  </si>
  <si>
    <t>Dépenses culturelles totales</t>
  </si>
  <si>
    <t>Communes*</t>
  </si>
  <si>
    <t>Communes</t>
  </si>
  <si>
    <t>EPCI</t>
  </si>
  <si>
    <t>Bloc local</t>
  </si>
  <si>
    <t>En millions d'euros</t>
  </si>
  <si>
    <t>En euros par habitant</t>
  </si>
  <si>
    <t>En % du budget</t>
  </si>
  <si>
    <t>976</t>
  </si>
  <si>
    <t>974</t>
  </si>
  <si>
    <t>971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</si>
  <si>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</si>
  <si>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</si>
  <si>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</si>
  <si>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</si>
  <si>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</si>
  <si>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</si>
  <si>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</si>
  <si>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</si>
  <si>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</si>
  <si>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Autres</t>
  </si>
  <si>
    <t>Fonctionnement</t>
  </si>
  <si>
    <t>Investissement</t>
  </si>
  <si>
    <t>Patrimoine</t>
  </si>
  <si>
    <t>Dépenses de fonctionnement</t>
  </si>
  <si>
    <t>Dépenses d’investissement</t>
  </si>
  <si>
    <t>Archives</t>
  </si>
  <si>
    <t>Arts plastiques et autres activités artistiques</t>
  </si>
  <si>
    <t>Entretien du patrimoine culturel</t>
  </si>
  <si>
    <t>Services communs</t>
  </si>
  <si>
    <t>Cinémas et autres salles de spectacles</t>
  </si>
  <si>
    <t>Théâtres</t>
  </si>
  <si>
    <t>Musées</t>
  </si>
  <si>
    <t>Action culturelle</t>
  </si>
  <si>
    <t>Bibliothèques et médiathèques</t>
  </si>
  <si>
    <t>dont</t>
  </si>
  <si>
    <t>Expressions artistiques et activités culturelles</t>
  </si>
  <si>
    <t>Activités artistiques et action culturelle</t>
  </si>
  <si>
    <t>Services d'archives</t>
  </si>
  <si>
    <t>Dépenses culturelles de fonctionnement</t>
  </si>
  <si>
    <t>Dépenses culturelles d’investissement</t>
  </si>
  <si>
    <t>charges
de personnel</t>
  </si>
  <si>
    <t>autres
dépenses</t>
  </si>
  <si>
    <t>subventions</t>
  </si>
  <si>
    <t>dépenses
d’équipement</t>
  </si>
  <si>
    <t>Recettes totales (b)</t>
  </si>
  <si>
    <t>Dépenses brutes (a)</t>
  </si>
  <si>
    <t>Dépenses nettes (a-b)</t>
  </si>
  <si>
    <t>2019-2020</t>
  </si>
  <si>
    <t>Ain</t>
  </si>
  <si>
    <t>Aisne</t>
  </si>
  <si>
    <t>Allier</t>
  </si>
  <si>
    <t>Alpes-de-Haute-Provence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</si>
  <si>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</si>
  <si>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</si>
  <si>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</si>
  <si>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</si>
  <si>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</si>
  <si>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</si>
  <si>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</si>
  <si>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</si>
  <si>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</si>
  <si>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</si>
  <si>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</si>
  <si>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</si>
  <si>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</si>
  <si>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</si>
  <si>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</si>
  <si>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</si>
  <si>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Creuse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</si>
  <si>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</si>
  <si>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</si>
  <si>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</si>
  <si>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</si>
  <si>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</si>
  <si>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</si>
  <si>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</si>
  <si>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</si>
  <si>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</si>
  <si>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</si>
  <si>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</si>
  <si>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</si>
  <si>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</si>
  <si>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</si>
  <si>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</si>
  <si>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</si>
  <si>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</si>
  <si>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</si>
  <si>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</si>
  <si>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</si>
  <si>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</si>
  <si>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</si>
  <si>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</si>
  <si>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</si>
  <si>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</si>
  <si>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</si>
  <si>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</si>
  <si>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</si>
  <si>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</si>
  <si>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</si>
  <si>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</si>
  <si>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</si>
  <si>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</si>
  <si>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</si>
  <si>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</si>
  <si>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</si>
  <si>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</si>
  <si>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</si>
  <si>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</si>
  <si>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</si>
  <si>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</si>
  <si>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</si>
  <si>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</si>
  <si>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</si>
  <si>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</si>
  <si>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</si>
  <si>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</si>
  <si>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</si>
  <si>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</si>
  <si>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</si>
  <si>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Pyrénées-Orientales</t>
  </si>
  <si>
    <t>Saône-et-Loire</t>
  </si>
  <si>
    <t>Sarthe</t>
  </si>
  <si>
    <t>Savoie</t>
  </si>
  <si>
    <t>Seine-et-Marne</t>
  </si>
  <si>
    <t>Seine-Maritime</t>
  </si>
  <si>
    <t>Somme</t>
  </si>
  <si>
    <t>Tarn</t>
  </si>
  <si>
    <t>Tarn-et-Garonne</t>
  </si>
  <si>
    <t>Territoire de Belfort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</si>
  <si>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</si>
  <si>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</si>
  <si>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</si>
  <si>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</si>
  <si>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</si>
  <si>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</si>
  <si>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</si>
  <si>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</si>
  <si>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Côtes-d'Armor</t>
  </si>
  <si>
    <t>Seine-Saint-Denis</t>
  </si>
  <si>
    <t>Val-d'Oise</t>
  </si>
  <si>
    <t>84</t>
  </si>
  <si>
    <t>Auvergne-Rhône-Alpes</t>
  </si>
  <si>
    <t>27</t>
  </si>
  <si>
    <t>Bourgogne-Franche-Comté</t>
  </si>
  <si>
    <t>53</t>
  </si>
  <si>
    <t>Bretagne</t>
  </si>
  <si>
    <t>24</t>
  </si>
  <si>
    <t>Centre-Val de Loire</t>
  </si>
  <si>
    <t>44</t>
  </si>
  <si>
    <t>Grand Est</t>
  </si>
  <si>
    <t>32</t>
  </si>
  <si>
    <t>Hauts-de-France</t>
  </si>
  <si>
    <t>11</t>
  </si>
  <si>
    <t>Ile-de-France</t>
  </si>
  <si>
    <t>28</t>
  </si>
  <si>
    <t>Normandie</t>
  </si>
  <si>
    <t>75</t>
  </si>
  <si>
    <t>Nouvelle-Aquitaine</t>
  </si>
  <si>
    <t>76</t>
  </si>
  <si>
    <t>Occitanie</t>
  </si>
  <si>
    <t>52</t>
  </si>
  <si>
    <t>Pays de la Loire</t>
  </si>
  <si>
    <t>93</t>
  </si>
  <si>
    <t>Provence-Alpes-Côte d'Azur</t>
  </si>
  <si>
    <t>Guadeloupe</t>
  </si>
  <si>
    <t>La Réunion</t>
  </si>
  <si>
    <t>94</t>
  </si>
  <si>
    <t>Corse</t>
  </si>
  <si>
    <t>Martinique</t>
  </si>
  <si>
    <t>Guyane</t>
  </si>
  <si>
    <t>ENSEMBLE régions et CTU</t>
  </si>
  <si>
    <r>
      <t xml:space="preserve">Dépenses culturelles de fonctionnement des régions </t>
    </r>
    <r>
      <rPr>
        <i/>
        <sz val="8"/>
        <color rgb="FF000000"/>
        <rFont val="Arial"/>
        <family val="2"/>
      </rPr>
      <t>en euros par habitant en 2020</t>
    </r>
  </si>
  <si>
    <r>
      <t xml:space="preserve">Dépenses culturelles de fonctionnement des régions </t>
    </r>
    <r>
      <rPr>
        <i/>
        <sz val="8"/>
        <color rgb="FF000000"/>
        <rFont val="Arial"/>
        <family val="2"/>
      </rPr>
      <t>en % des dépenses totales de fonctionnement en 2020</t>
    </r>
  </si>
  <si>
    <t>fonctionnement</t>
  </si>
  <si>
    <t>investissement</t>
  </si>
  <si>
    <t>2015-2019</t>
  </si>
  <si>
    <t xml:space="preserve">   </t>
  </si>
  <si>
    <t>Patrimoines</t>
  </si>
  <si>
    <t>Conservation et diffusion des patrimoines dont :</t>
  </si>
  <si>
    <t>Dépenses totales</t>
  </si>
  <si>
    <t>Autres (Non précisé)</t>
  </si>
  <si>
    <t xml:space="preserve"> </t>
  </si>
  <si>
    <t>subventions de fonctionnement</t>
  </si>
  <si>
    <t xml:space="preserve">autres dépenses de fonctionnement
</t>
  </si>
  <si>
    <t>subventions d'équipement</t>
  </si>
  <si>
    <t>Taux annuel moyen sur 4 ans (en%)</t>
  </si>
  <si>
    <t>Evolution moyenne annuelle (en %)</t>
  </si>
  <si>
    <t>Fonctionnement Communes</t>
  </si>
  <si>
    <t>Total Communes + EPCI</t>
  </si>
  <si>
    <t>Investissement Communes</t>
  </si>
  <si>
    <t>Fonctionnement Communes + EPCI</t>
  </si>
  <si>
    <t>Investissement Communes + EPCI</t>
  </si>
  <si>
    <t>autres dépenses</t>
  </si>
  <si>
    <t>dépenses de personnel</t>
  </si>
  <si>
    <t>dépenses d’équipement</t>
  </si>
  <si>
    <t>autres dépenses de fonctionnement</t>
  </si>
  <si>
    <t>autres dépenses d’équipement</t>
  </si>
  <si>
    <t>Champ : Départements, France entière</t>
  </si>
  <si>
    <t>Champ : Régions, France entière</t>
  </si>
  <si>
    <t>Champ : régions, France métropolitaine</t>
  </si>
  <si>
    <t>Champ : départements, France métropolitaine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</si>
  <si>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</si>
  <si>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</si>
  <si>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</si>
  <si>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</si>
  <si>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</si>
  <si>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</si>
  <si>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</si>
  <si>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</si>
  <si>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</si>
  <si>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</si>
  <si>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</si>
  <si>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</si>
  <si>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25</t>
  </si>
  <si>
    <t>26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</si>
  <si>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</si>
  <si>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</si>
  <si>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</si>
  <si>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</si>
  <si>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</si>
  <si>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</si>
  <si>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</si>
  <si>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</si>
  <si>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</si>
  <si>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</si>
  <si>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</si>
  <si>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</si>
  <si>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</si>
  <si>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</si>
  <si>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</si>
  <si>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</si>
  <si>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</si>
  <si>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</si>
  <si>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</si>
  <si>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</si>
  <si>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</si>
  <si>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</si>
  <si>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</si>
  <si>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</si>
  <si>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</si>
  <si>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</si>
  <si>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</si>
  <si>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</si>
  <si>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</si>
  <si>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</si>
  <si>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</si>
  <si>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</si>
  <si>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</si>
  <si>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</si>
  <si>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</si>
  <si>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</si>
  <si>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</si>
  <si>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Rhône (5)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</si>
  <si>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</si>
  <si>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</si>
  <si>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</si>
  <si>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</si>
  <si>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</si>
  <si>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</si>
  <si>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</si>
  <si>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</si>
  <si>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</si>
  <si>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</si>
  <si>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</si>
  <si>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</si>
  <si>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</si>
  <si>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</si>
  <si>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</si>
  <si>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</si>
  <si>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</si>
  <si>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</si>
  <si>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</si>
  <si>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</si>
  <si>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95</t>
  </si>
  <si>
    <t>Mayotte</t>
  </si>
  <si>
    <t>Nature comptable</t>
  </si>
  <si>
    <t>Année</t>
  </si>
  <si>
    <t xml:space="preserve">Entretien du patrimoine culturel </t>
  </si>
  <si>
    <t>Expression artistique (musicale, chorégraphique)</t>
  </si>
  <si>
    <t>Tableau 3 - Dépenses culturelles des communes et groupements de communes par secteur d'intervention en 2020, France entière</t>
  </si>
  <si>
    <t>Tableau 4 - Dépenses culturelles des départements par nature comptable et secteur d’intervention en 2020</t>
  </si>
  <si>
    <t>Tableau 5- Dépenses culturelles des régions par nature comptable et secteur d’intervention en 2020</t>
  </si>
  <si>
    <t>Millions d'euros</t>
  </si>
  <si>
    <t>EPCI**</t>
  </si>
  <si>
    <t>Taux d'évolution des dépenses</t>
  </si>
  <si>
    <t>Tableau 2 - Dépenses culturelles brutes des collectivités territoriales en 2020 (France entière)</t>
  </si>
  <si>
    <t>Activités artistiques
et action culturelle</t>
  </si>
  <si>
    <t>Champ : communes de 3 500 habitants et plus, établissements publics de coopération intercommunale (epci) à fiscalité propre (comportant au moins une commune de 3 500 habitants ou plus).</t>
  </si>
  <si>
    <t>Expression artistique, musicale, lyrique et chorégraphique</t>
  </si>
  <si>
    <t>Expressions artistique, musicale, lyrique et chorégraphique</t>
  </si>
  <si>
    <t>P</t>
  </si>
  <si>
    <t>AAAC</t>
  </si>
  <si>
    <t>T</t>
  </si>
  <si>
    <t>F</t>
  </si>
  <si>
    <t>I</t>
  </si>
  <si>
    <t>Tableau 1 - Répartition et évolution des dépenses culturelles consolidées des collectivités territoriales en 2015, 2019 et 2020</t>
  </si>
  <si>
    <t>Graphique 1 - Dépenses culturelles consolidées des collectivités territoriales en 2015, 2019 et 2020</t>
  </si>
  <si>
    <t>Carte 1 - Dépenses culturelles de fonctionnement des départements en euros par habitant</t>
  </si>
  <si>
    <t>Carte 3 - Dépenses culturelles de fonctionnement des régions en euros par habitant</t>
  </si>
  <si>
    <t>Graphique 2 - Dépenses culturelles consolidées de fonctionnement et d'investissement des collectivités territoriales en 2020</t>
  </si>
  <si>
    <t>Tableau 2 - Dépenses culturelles brutes des collectivités territoriales en 2020</t>
  </si>
  <si>
    <t xml:space="preserve">Graphique 3 - Dépenses culturelles par habitant des communes de métropole de plus de 10 000 habitants et de leurs  groupements, 1978-2020 </t>
  </si>
  <si>
    <t xml:space="preserve">Graphique 4 - Dépenses culturelles par habitant des départements de métropole, 1978-2020 </t>
  </si>
  <si>
    <t>Graphique 5 - Dépenses culturelles par habitant des régions métropolitaines, 1984-2020</t>
  </si>
  <si>
    <t>Graphique 6 - Dépenses culturelles de fonctionnement et d'investissement du bloc local par secteur d'intervention en 2015, 2019 et 2020</t>
  </si>
  <si>
    <t>Graphique 7 - Dépenses culturelles de fonctionnement et d'investissement des départements par secteur d'intervention en 2015, 2019 et 2021</t>
  </si>
  <si>
    <t>Graphique 10 - Dépenses culturelles de fonctionnement du bloc local par secteur d’intervention et par nature économique en 2020</t>
  </si>
  <si>
    <t>Graphique 9 - Répartition des dépenses culturelles totales du bloc local secteur d’intervention en 2020</t>
  </si>
  <si>
    <t>Tableau 3 - Dépenses culturelles des communes et groupements de communes par nature comptable et par secteur d'intervention en 2020</t>
  </si>
  <si>
    <t>Secteur d'intervention</t>
  </si>
  <si>
    <t>Bloc local**</t>
  </si>
  <si>
    <t>Source : Comptes de gestion, direction générale des finances publiques, ministère de l’Economie, traitements DEPS, ministère de la Culture, 2023</t>
  </si>
  <si>
    <t>Source : Direction générale des finances publiques, comptes de gestion des collectivités locales ; traitements Deps, ministère de la Culture, 2023</t>
  </si>
  <si>
    <t>Carte 1 - Dépenses culturelles de fonctionnement des départements en euros par habitant en 2020</t>
  </si>
  <si>
    <t>Carte 2 - Dépenses culturelles de fonctionnement des départements en % des dépenses totales de fonctionnement en 2020</t>
  </si>
  <si>
    <t>Carte 3 - Dépenses culturelles de fonctionnement des régions en euros par habitant en 2020</t>
  </si>
  <si>
    <t>Carte 4 - Dépenses culturelles de fonctionnement des régions en % des dépenses totales de fonctionnement en 2020</t>
  </si>
  <si>
    <t>Graphique 11 - Dépenses culturelles totales des départements par secteur d'intervention, 2020 (France entière)</t>
  </si>
  <si>
    <t>Graphique 11 - Répartition des dépenses culturelles totales des départements par secteur d'intervention et nature comptable, 2020</t>
  </si>
  <si>
    <t>Graphique 12 - Dépenses culturelles des départements par secteur d'intervention et nature comptable, 2020</t>
  </si>
  <si>
    <t>Graphique 13 - Répartition des dépenses culturelles des départements par secteur d’intervention et par nature économique en 2020</t>
  </si>
  <si>
    <t>Graphique 14 - Répartition des dépenses culturelles totales des régions par secteur d'intervention et nature comptable, 2020</t>
  </si>
  <si>
    <t>Graphique 15 - Dépenses culturelles des régions par secteur d'intervention et nature comptable, 2020</t>
  </si>
  <si>
    <t>Graphique 16 - Répartition des dépenses culturelles des régions par secteur d’intervention et par nature économique en 2020</t>
  </si>
  <si>
    <t>Graphique 17 - Dépenses culturelles de fonctionnement des régions en % des dépenses totales de fonctionnement des régions et en euros par habitant, en 2020</t>
  </si>
  <si>
    <t>2015 - 2020</t>
  </si>
  <si>
    <t>2015 - 2019</t>
  </si>
  <si>
    <t>2019 - 2020</t>
  </si>
  <si>
    <t>Répartition
en 2020</t>
  </si>
  <si>
    <t>* Voir encadré sur les recettes culturelles</t>
  </si>
  <si>
    <t>Champ : communes de 3 500 habitants et plus, établissements publics de coopération intercommunale (**EPCI) à fiscalité propre (comportant au moins une commune de 3500 habitants ou plus), collectivités départementales et régionales.</t>
  </si>
  <si>
    <t>Source : Direction générale des finances publiques, comptes de gestion des collectivités locales ; traitements DEPS, ministère de la Culture, 2023</t>
  </si>
  <si>
    <t>Tableau 4 - Dépenses culturelles des départements par secteur d’intervention et par nature économique en 2020, France entière</t>
  </si>
  <si>
    <t>Champ : départements, France entière</t>
  </si>
  <si>
    <t>Tableau 5 - Dépenses culturelles des régions par secteur d’intervention et par nature économique en 2020, France entière</t>
  </si>
  <si>
    <t>Champ : Communes* d'au moins 3500 habitants ; EPCI** : groupements de communes à fiscalité propre, comportant au moins une commune de 3500 habitants ou plus, collectivités départementales et régionales</t>
  </si>
  <si>
    <t>* voir encadré sur les recettes culturelles</t>
  </si>
  <si>
    <t>Champ : communes de 3 500 habitants et plus, établissements publics de coopération intercommunale (EPCI) à fiscalité propre (comportant au moins une commune de 3 500 habitants ou plus), collectivités départementales et régionales.</t>
  </si>
  <si>
    <t>** bloc local = communes et groupements de communes (EPCI)</t>
  </si>
  <si>
    <t>Graphique 3 – Dépenses culturelles par habitant des communes métropolitaines de plus de 10 000 habitants et de leurs  groupements</t>
  </si>
  <si>
    <t xml:space="preserve">Graphique 4 – Dépenses culturelles par habitant des départements métropolitains, 1975-2020 </t>
  </si>
  <si>
    <t>Graphique 5 - Dépenses culturelles par habitant des régions métropolitaines</t>
  </si>
  <si>
    <t>Champ : communes de 3 500 habitants et plus, établissements publics de coopération intercommunale (EPCI) à fiscalité propre (comportant au moins une commune de 3 500 habitants ou plus).</t>
  </si>
  <si>
    <t>Champ : régions, France entière</t>
  </si>
  <si>
    <t>Graphique 9 - Dépenses culturelles totales des communes et de leurs groupements par secteur d'intervention en 2020, France entière</t>
  </si>
  <si>
    <t>Graphique 17 - Dépenses culturelles de fonctionnement des régions en % des dépenses totales de fonctionnement et en euros par habitant, en 2020</t>
  </si>
  <si>
    <t xml:space="preserve">(communes + EPCI) </t>
  </si>
  <si>
    <t>Source : avant 2014, DEPS, ministère de la Culture, 2014 et années suivantes : Direction générale des finances publiques, comptes de gestion des collectivités locales ; traitements DEPS, ministère de la Culture, 2023.</t>
  </si>
  <si>
    <t>Champ : communes de 10 000 habitants et plus, établissements publics de coopération intercommunale (EPCI) à fiscalité propre (comportant au moins une commune de 10 000 habitants ou plus), de France métropolitaine.</t>
  </si>
  <si>
    <t>À noter que les deux départements de Corse ne sont plus comptabilisés dans la série à partir de 2018 suite à leur fusion au sein de la collectivité territoriale de Corse, suppression qui n’a pas d’impact sur les résultats statistiques</t>
  </si>
  <si>
    <t>À noter que la collectivité territoriale Corse ayant fusionné avec les deux collectivités départementales de Corse, les dépenses culturelles de ces dernières se sont ajoutées à celles de la CTC à partir de 2018, ce qui n’a pas d’impact sur les résultats statistiques globaux.</t>
  </si>
  <si>
    <t>Dépenses de personnel</t>
  </si>
  <si>
    <t>Entretien du patrimoine</t>
  </si>
  <si>
    <t>Patrimoines, dont :</t>
  </si>
  <si>
    <t>Patrimoine (monuments…)</t>
  </si>
  <si>
    <t>Subventions</t>
  </si>
  <si>
    <t>Autres dépenses directes</t>
  </si>
  <si>
    <t>Dépenses culturelles d'investissement</t>
  </si>
  <si>
    <t>Dépenses culturelles
de fonctionnement</t>
  </si>
  <si>
    <t>Dépenses culturelles
totales</t>
  </si>
  <si>
    <t>Dépenses
de personnel</t>
  </si>
  <si>
    <t>subventions
de fonctionnement</t>
  </si>
  <si>
    <t>autres dépenses
de fonctionnement</t>
  </si>
  <si>
    <t>Dépenses culturelles
d'investissement</t>
  </si>
  <si>
    <t>subventions
d'équipement</t>
  </si>
  <si>
    <t>dépenses diretces
d'équipement</t>
  </si>
  <si>
    <t xml:space="preserve">Dépenses
de personnel
</t>
  </si>
  <si>
    <r>
      <t xml:space="preserve">Dépenses culturelles
de fonctionnement des départements
</t>
    </r>
    <r>
      <rPr>
        <i/>
        <sz val="8"/>
        <color rgb="FF000000"/>
        <rFont val="Arial"/>
        <family val="2"/>
      </rPr>
      <t>en euros par habitant en 2020</t>
    </r>
  </si>
  <si>
    <r>
      <t xml:space="preserve">Dépenses culturelles de fonctionnement
des départements
</t>
    </r>
    <r>
      <rPr>
        <i/>
        <sz val="8"/>
        <color rgb="FF000000"/>
        <rFont val="Arial"/>
        <family val="2"/>
      </rPr>
      <t>en % des dépenses totales
de fonctionnement en 2020</t>
    </r>
  </si>
  <si>
    <t>dont :</t>
  </si>
  <si>
    <t>Subventions
d'équipement</t>
  </si>
  <si>
    <t>Autres dépenses
d’équipement</t>
  </si>
  <si>
    <t>Subventions de
fonctionnement</t>
  </si>
  <si>
    <t>Charges
de personnel</t>
  </si>
  <si>
    <t xml:space="preserve">Autres dépenses
de fonctionnement
</t>
  </si>
  <si>
    <r>
      <t xml:space="preserve">Dépenses culturelles de fonctionnement des régions
</t>
    </r>
    <r>
      <rPr>
        <i/>
        <sz val="8"/>
        <rFont val="Arial"/>
        <family val="2"/>
      </rPr>
      <t>en % des dépenses totales de fonctionnement en 2020</t>
    </r>
  </si>
  <si>
    <t>Tableau encadré 1 - Dépenses nettes des différents types de collectivité en 2020</t>
  </si>
  <si>
    <t>Graphique encadré 1 - Dépenses culturelles nettes et recettes culturelles totales des collectivités territoriales en 2020</t>
  </si>
  <si>
    <t>Tableau encadré 1 - Dépenses culturelles nettes des collectivités territoriales en 2020</t>
  </si>
  <si>
    <t>Graphique encadré 1 - Dépenses nettes et recettes totales des collectivités territoriales en 2020</t>
  </si>
  <si>
    <t>en millions d'euros constants 2020 et en pourcentage</t>
  </si>
  <si>
    <t>Tableau 1 - Répartition et évolution des dépenses culturelles consolidées* des collectivités territoriales en 2015, 2019 et 2020, France entière</t>
  </si>
  <si>
    <t>En millions d'euros constants</t>
  </si>
  <si>
    <t>Graphique 1 - Dépenses culturelles consolidées* des collectivités territoriales en 2015, 2019 et 2020, France entière</t>
  </si>
  <si>
    <t>En millions d'euros et en %</t>
  </si>
  <si>
    <t>Graphique 2 - Dépenses culturelles consolidées* de fonctionnement et d'investissement des collectivités territoriales en 2020, France entière</t>
  </si>
  <si>
    <t>En millions d’euros, en euros et en pourcentage</t>
  </si>
  <si>
    <t>En euros constants 2020</t>
  </si>
  <si>
    <t>Graphique 6 – Dépenses culturelles de fonctionnement et d'investissement du bloc local par secteur d’intervention, en 2015, 2019 et 2020</t>
  </si>
  <si>
    <t>En millions d'euros constants 2020</t>
  </si>
  <si>
    <t>Graphique 8 - Dépenses culturelles de fonctionnement et d'investissement des régions par secteur d'intervention en 2015, 2019 et 2020</t>
  </si>
  <si>
    <t>En millions d’euros</t>
  </si>
  <si>
    <t xml:space="preserve">Graphique 10 - Dépenses culturelles de fonctionnement des communes et de leurs groupements par secteur d'intervention et par nature économique en 2020
</t>
  </si>
  <si>
    <t>Champ : départements, France entière.</t>
  </si>
  <si>
    <t>En millions d’euros et en %</t>
  </si>
  <si>
    <t>Champ : Départements, France entière.</t>
  </si>
  <si>
    <t>Graphique 12 - Dépenses culturelles des départements par secteur d'intervention et par nature économique, en 2020</t>
  </si>
  <si>
    <t>Graphique 13 - Dépenses culturelles des départements par secteur d'intervention et nature comptable, 2020</t>
  </si>
  <si>
    <t>Code Département</t>
  </si>
  <si>
    <t>Libellé Département</t>
  </si>
  <si>
    <t>Graphique 14 - Dépenses culturelles des régions par secteur d'intervention et par nature comptable, 2020 (France entière)</t>
  </si>
  <si>
    <t>Champ : Régions, France entière.</t>
  </si>
  <si>
    <t>Sommaire</t>
  </si>
  <si>
    <t>Carte 2 - Dépenses culturelles de fonctionnement des départements en % du total des dépenses de fonctionnement des départements, en 2020</t>
  </si>
  <si>
    <t>Carte 4 - Dépenses culturelles de fonctionnement des régions en % du total des dépenses de fonctionnement des régions, en 2020</t>
  </si>
  <si>
    <t xml:space="preserve">Note de lecture : les dépenses culturelles totales des EPCI se sont significativement développées à partir du début des années 1990 mais on ne dispose pas de donnée les concernant avant 2002.
Aux dépenses culturelles des communes s’ajoutent donc les dépenses culturelles des EPCI à partir de 2002. </t>
  </si>
  <si>
    <t>Graphique 7 - Dépenses culturelles de fonctionnement et d'investissement des départements par secteur d'intervention, en 2015, 2019 et 2020</t>
  </si>
  <si>
    <t>Graphique 15 - Dépenses culturelles des régions par secteur d'intervention et nature comptable, en 2020 (France entière)</t>
  </si>
  <si>
    <t>Graphique 16 - Dépenses culturelles des régions par secteur d'intervention et nature comptable, en 2020 (France entière)</t>
  </si>
  <si>
    <t>Régions et collctivités territoriales uniques (CTU)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</si>
</sst>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#.0"/>
  </numFmts>
  <fonts count="5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b/>
      <i/>
      <sz val="8"/>
      <color theme="1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u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1"/>
    </font>
    <font>
      <sz val="8"/>
      <color rgb="FF00B05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Arial"/>
      <family val="2"/>
    </font>
    <font>
      <sz val="11"/>
      <color theme="0" tint="-0.499984740745262"/>
      <name val="Calibri"/>
      <family val="2"/>
      <scheme val="minor"/>
    </font>
    <font>
      <u/>
      <sz val="9"/>
      <color theme="4"/>
      <name val="Arial"/>
      <family val="2"/>
    </font>
    <font>
      <strike/>
      <sz val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B050"/>
      <name val="Arial"/>
      <family val="2"/>
    </font>
    <font>
      <sz val="8"/>
      <color theme="8"/>
      <name val="Arial"/>
      <family val="2"/>
    </font>
    <font>
      <b/>
      <sz val="8"/>
      <color theme="8"/>
      <name val="Arial"/>
      <family val="2"/>
    </font>
    <font>
      <b/>
      <sz val="8"/>
      <color rgb="FF0070C0"/>
      <name val="Arial"/>
      <family val="2"/>
    </font>
    <font>
      <sz val="9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sz val="22"/>
      <color rgb="FF000000"/>
      <name val="Arial"/>
      <family val="2"/>
    </font>
    <font>
      <sz val="24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"/>
      <name val="Arial"/>
      <family val="2"/>
    </font>
    <font>
      <u/>
      <sz val="11"/>
      <name val="Calibri"/>
      <family val="2"/>
      <scheme val="minor"/>
    </font>
    <font>
      <u/>
      <sz val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14" fillId="0" borderId="0"/>
    <xf numFmtId="0" fontId="15" fillId="0" borderId="0"/>
    <xf numFmtId="9" fontId="14" fillId="0" borderId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Border="0" applyProtection="0"/>
    <xf numFmtId="0" fontId="7" fillId="0" borderId="0"/>
    <xf numFmtId="0" fontId="19" fillId="0" borderId="0"/>
    <xf numFmtId="9" fontId="20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39">
    <xf numFmtId="0" fontId="0" fillId="0" borderId="0" xfId="0"/>
    <xf numFmtId="0" fontId="4" fillId="0" borderId="0" xfId="0" applyFont="1"/>
    <xf numFmtId="0" fontId="11" fillId="0" borderId="0" xfId="2" applyFont="1"/>
    <xf numFmtId="0" fontId="10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166" fontId="11" fillId="0" borderId="0" xfId="2" applyNumberFormat="1" applyFont="1"/>
    <xf numFmtId="164" fontId="11" fillId="0" borderId="0" xfId="2" applyNumberFormat="1" applyFont="1"/>
    <xf numFmtId="0" fontId="3" fillId="0" borderId="0" xfId="2" applyFont="1" applyAlignment="1">
      <alignment horizontal="right"/>
    </xf>
    <xf numFmtId="0" fontId="10" fillId="0" borderId="0" xfId="1" applyFont="1"/>
    <xf numFmtId="0" fontId="6" fillId="0" borderId="0" xfId="1" applyFont="1"/>
    <xf numFmtId="0" fontId="12" fillId="0" borderId="0" xfId="2" applyFont="1"/>
    <xf numFmtId="3" fontId="11" fillId="0" borderId="0" xfId="2" applyNumberFormat="1" applyFont="1"/>
    <xf numFmtId="0" fontId="12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2" applyFont="1" applyBorder="1"/>
    <xf numFmtId="0" fontId="18" fillId="0" borderId="0" xfId="2" applyFont="1"/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1" fillId="0" borderId="0" xfId="0" applyFont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4" fillId="0" borderId="0" xfId="0" applyNumberFormat="1" applyFont="1" applyFill="1" applyBorder="1"/>
    <xf numFmtId="0" fontId="4" fillId="0" borderId="0" xfId="0" applyFont="1" applyFill="1" applyBorder="1"/>
    <xf numFmtId="0" fontId="11" fillId="0" borderId="0" xfId="2" applyFont="1" applyFill="1" applyBorder="1"/>
    <xf numFmtId="0" fontId="1" fillId="0" borderId="0" xfId="0" applyFont="1" applyFill="1" applyBorder="1" applyAlignment="1">
      <alignment vertical="center"/>
    </xf>
    <xf numFmtId="166" fontId="1" fillId="0" borderId="0" xfId="10" applyNumberFormat="1" applyFont="1" applyFill="1" applyBorder="1"/>
    <xf numFmtId="166" fontId="4" fillId="0" borderId="0" xfId="10" applyNumberFormat="1" applyFont="1" applyFill="1" applyBorder="1"/>
    <xf numFmtId="0" fontId="6" fillId="0" borderId="0" xfId="2" applyFont="1" applyFill="1" applyBorder="1" applyAlignment="1">
      <alignment horizontal="right"/>
    </xf>
    <xf numFmtId="0" fontId="11" fillId="0" borderId="0" xfId="2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1" fillId="0" borderId="0" xfId="2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Border="1"/>
    <xf numFmtId="0" fontId="10" fillId="0" borderId="0" xfId="0" applyFont="1" applyBorder="1"/>
    <xf numFmtId="0" fontId="18" fillId="0" borderId="0" xfId="0" applyFont="1"/>
    <xf numFmtId="0" fontId="8" fillId="0" borderId="0" xfId="0" applyFont="1" applyFill="1"/>
    <xf numFmtId="0" fontId="6" fillId="0" borderId="0" xfId="1" applyFont="1" applyBorder="1"/>
    <xf numFmtId="0" fontId="4" fillId="0" borderId="0" xfId="0" applyFont="1" applyFill="1"/>
    <xf numFmtId="0" fontId="6" fillId="0" borderId="0" xfId="1" applyFont="1" applyFill="1"/>
    <xf numFmtId="0" fontId="1" fillId="0" borderId="0" xfId="0" applyFont="1" applyFill="1"/>
    <xf numFmtId="0" fontId="18" fillId="0" borderId="0" xfId="1" applyFont="1"/>
    <xf numFmtId="165" fontId="6" fillId="0" borderId="0" xfId="1" applyNumberFormat="1" applyFont="1"/>
    <xf numFmtId="165" fontId="6" fillId="0" borderId="0" xfId="1" applyNumberFormat="1" applyFont="1" applyBorder="1"/>
    <xf numFmtId="0" fontId="18" fillId="0" borderId="0" xfId="1" applyFont="1" applyFill="1"/>
    <xf numFmtId="0" fontId="6" fillId="0" borderId="0" xfId="1" applyFont="1" applyFill="1" applyBorder="1"/>
    <xf numFmtId="164" fontId="1" fillId="0" borderId="0" xfId="0" applyNumberFormat="1" applyFont="1"/>
    <xf numFmtId="0" fontId="12" fillId="0" borderId="0" xfId="2" applyFont="1" applyBorder="1"/>
    <xf numFmtId="164" fontId="6" fillId="0" borderId="0" xfId="0" applyNumberFormat="1" applyFont="1"/>
    <xf numFmtId="164" fontId="9" fillId="0" borderId="0" xfId="0" applyNumberFormat="1" applyFont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/>
    <xf numFmtId="164" fontId="10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top"/>
    </xf>
    <xf numFmtId="0" fontId="6" fillId="0" borderId="0" xfId="1" applyFont="1" applyAlignment="1">
      <alignment horizontal="center" vertical="center"/>
    </xf>
    <xf numFmtId="165" fontId="11" fillId="0" borderId="0" xfId="2" applyNumberFormat="1" applyFont="1"/>
    <xf numFmtId="0" fontId="6" fillId="0" borderId="0" xfId="0" applyFont="1" applyAlignment="1">
      <alignment vertical="center"/>
    </xf>
    <xf numFmtId="2" fontId="6" fillId="0" borderId="0" xfId="1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64" fontId="6" fillId="0" borderId="0" xfId="1" applyNumberFormat="1" applyFont="1" applyFill="1" applyBorder="1"/>
    <xf numFmtId="0" fontId="10" fillId="0" borderId="0" xfId="0" applyFont="1" applyBorder="1" applyAlignment="1"/>
    <xf numFmtId="0" fontId="12" fillId="0" borderId="0" xfId="2" applyFont="1" applyFill="1" applyBorder="1" applyAlignment="1">
      <alignment vertical="center"/>
    </xf>
    <xf numFmtId="0" fontId="12" fillId="0" borderId="0" xfId="2" applyFont="1" applyFill="1"/>
    <xf numFmtId="0" fontId="11" fillId="0" borderId="0" xfId="2" applyFont="1" applyFill="1"/>
    <xf numFmtId="3" fontId="11" fillId="0" borderId="0" xfId="2" applyNumberFormat="1" applyFont="1" applyFill="1"/>
    <xf numFmtId="166" fontId="11" fillId="0" borderId="0" xfId="2" applyNumberFormat="1" applyFont="1" applyFill="1"/>
    <xf numFmtId="165" fontId="11" fillId="0" borderId="0" xfId="2" applyNumberFormat="1" applyFont="1" applyFill="1"/>
    <xf numFmtId="0" fontId="18" fillId="0" borderId="0" xfId="2" applyFont="1" applyFill="1"/>
    <xf numFmtId="0" fontId="22" fillId="0" borderId="0" xfId="2" applyFont="1" applyFill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4" fontId="1" fillId="0" borderId="0" xfId="0" applyNumberFormat="1" applyFont="1" applyFill="1"/>
    <xf numFmtId="0" fontId="6" fillId="0" borderId="0" xfId="0" applyFont="1" applyFill="1" applyBorder="1"/>
    <xf numFmtId="164" fontId="10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2" fillId="0" borderId="0" xfId="11" applyFont="1" applyFill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0" fillId="0" borderId="0" xfId="11" applyFill="1"/>
    <xf numFmtId="164" fontId="8" fillId="0" borderId="0" xfId="0" applyNumberFormat="1" applyFont="1" applyFill="1"/>
    <xf numFmtId="0" fontId="0" fillId="0" borderId="0" xfId="0" applyFill="1"/>
    <xf numFmtId="0" fontId="11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 vertical="center" wrapText="1"/>
    </xf>
    <xf numFmtId="0" fontId="25" fillId="0" borderId="0" xfId="3" applyFont="1" applyFill="1"/>
    <xf numFmtId="0" fontId="16" fillId="0" borderId="0" xfId="0" applyFont="1" applyFill="1" applyAlignment="1">
      <alignment vertical="center"/>
    </xf>
    <xf numFmtId="0" fontId="18" fillId="0" borderId="0" xfId="2" applyFont="1" applyFill="1" applyAlignment="1">
      <alignment horizontal="right"/>
    </xf>
    <xf numFmtId="3" fontId="18" fillId="0" borderId="0" xfId="2" applyNumberFormat="1" applyFont="1" applyFill="1"/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164" fontId="18" fillId="0" borderId="0" xfId="0" applyNumberFormat="1" applyFont="1" applyFill="1" applyBorder="1"/>
    <xf numFmtId="0" fontId="22" fillId="0" borderId="0" xfId="0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vertical="center"/>
    </xf>
    <xf numFmtId="0" fontId="26" fillId="0" borderId="0" xfId="0" applyFont="1" applyFill="1" applyBorder="1"/>
    <xf numFmtId="0" fontId="13" fillId="0" borderId="0" xfId="2" applyFont="1" applyFill="1" applyBorder="1" applyAlignment="1">
      <alignment horizontal="center" vertical="top" wrapText="1"/>
    </xf>
    <xf numFmtId="164" fontId="13" fillId="0" borderId="0" xfId="2" applyNumberFormat="1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1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top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11" fillId="0" borderId="0" xfId="2" applyFont="1" applyFill="1" applyAlignment="1">
      <alignment horizontal="left"/>
    </xf>
    <xf numFmtId="165" fontId="6" fillId="0" borderId="0" xfId="1" applyNumberFormat="1" applyFont="1" applyFill="1" applyBorder="1"/>
    <xf numFmtId="0" fontId="31" fillId="2" borderId="0" xfId="0" applyFont="1" applyFill="1" applyBorder="1"/>
    <xf numFmtId="0" fontId="28" fillId="0" borderId="0" xfId="0" applyFont="1" applyFill="1"/>
    <xf numFmtId="3" fontId="10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33" fillId="2" borderId="0" xfId="0" applyFont="1" applyFill="1" applyBorder="1"/>
    <xf numFmtId="0" fontId="34" fillId="0" borderId="0" xfId="11" applyFont="1" applyFill="1"/>
    <xf numFmtId="1" fontId="6" fillId="0" borderId="0" xfId="1" applyNumberFormat="1" applyFont="1" applyBorder="1"/>
    <xf numFmtId="1" fontId="6" fillId="0" borderId="0" xfId="1" applyNumberFormat="1" applyFont="1"/>
    <xf numFmtId="0" fontId="0" fillId="0" borderId="0" xfId="0"/>
    <xf numFmtId="0" fontId="10" fillId="0" borderId="0" xfId="1" applyFont="1" applyAlignment="1">
      <alignment horizontal="left"/>
    </xf>
    <xf numFmtId="0" fontId="6" fillId="0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" fontId="0" fillId="0" borderId="0" xfId="0" applyNumberFormat="1"/>
    <xf numFmtId="3" fontId="11" fillId="0" borderId="0" xfId="2" applyNumberFormat="1" applyFont="1" applyBorder="1"/>
    <xf numFmtId="3" fontId="6" fillId="0" borderId="0" xfId="2" applyNumberFormat="1" applyFont="1" applyBorder="1"/>
    <xf numFmtId="3" fontId="18" fillId="0" borderId="0" xfId="2" applyNumberFormat="1" applyFont="1"/>
    <xf numFmtId="3" fontId="8" fillId="0" borderId="0" xfId="0" applyNumberFormat="1" applyFont="1"/>
    <xf numFmtId="0" fontId="12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0" fontId="10" fillId="3" borderId="0" xfId="0" applyFont="1" applyFill="1" applyBorder="1" applyAlignment="1">
      <alignment horizontal="left" vertical="top"/>
    </xf>
    <xf numFmtId="164" fontId="10" fillId="3" borderId="0" xfId="0" applyNumberFormat="1" applyFont="1" applyFill="1" applyBorder="1"/>
    <xf numFmtId="0" fontId="18" fillId="0" borderId="0" xfId="2" applyFont="1" applyAlignment="1">
      <alignment horizontal="right"/>
    </xf>
    <xf numFmtId="0" fontId="10" fillId="4" borderId="0" xfId="0" applyFont="1" applyFill="1" applyBorder="1" applyAlignment="1">
      <alignment horizontal="left" vertical="top"/>
    </xf>
    <xf numFmtId="164" fontId="22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Border="1"/>
    <xf numFmtId="0" fontId="18" fillId="0" borderId="0" xfId="0" applyFont="1" applyFill="1" applyBorder="1"/>
    <xf numFmtId="0" fontId="10" fillId="0" borderId="2" xfId="2" applyFont="1" applyBorder="1" applyAlignment="1">
      <alignment vertical="center" wrapText="1"/>
    </xf>
    <xf numFmtId="0" fontId="25" fillId="0" borderId="0" xfId="3" applyFont="1"/>
    <xf numFmtId="0" fontId="1" fillId="0" borderId="0" xfId="0" applyFont="1" applyBorder="1"/>
    <xf numFmtId="0" fontId="36" fillId="0" borderId="0" xfId="0" applyFont="1"/>
    <xf numFmtId="9" fontId="18" fillId="0" borderId="0" xfId="10" applyFont="1"/>
    <xf numFmtId="164" fontId="6" fillId="0" borderId="0" xfId="0" applyNumberFormat="1" applyFont="1" applyFill="1" applyBorder="1"/>
    <xf numFmtId="164" fontId="35" fillId="0" borderId="0" xfId="0" applyNumberFormat="1" applyFont="1" applyFill="1" applyBorder="1" applyAlignment="1">
      <alignment horizontal="right" vertical="center"/>
    </xf>
    <xf numFmtId="164" fontId="35" fillId="0" borderId="0" xfId="0" applyNumberFormat="1" applyFont="1" applyFill="1" applyBorder="1"/>
    <xf numFmtId="0" fontId="10" fillId="0" borderId="0" xfId="0" applyFont="1" applyFill="1" applyBorder="1"/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18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/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left" vertical="center"/>
    </xf>
    <xf numFmtId="166" fontId="11" fillId="0" borderId="0" xfId="2" applyNumberFormat="1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164" fontId="11" fillId="0" borderId="0" xfId="2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9" fontId="11" fillId="0" borderId="0" xfId="10" applyFont="1"/>
    <xf numFmtId="9" fontId="12" fillId="0" borderId="0" xfId="10" applyFont="1"/>
    <xf numFmtId="164" fontId="18" fillId="0" borderId="0" xfId="0" applyNumberFormat="1" applyFont="1" applyFill="1" applyAlignment="1">
      <alignment horizontal="left" vertical="center"/>
    </xf>
    <xf numFmtId="165" fontId="22" fillId="0" borderId="0" xfId="2" applyNumberFormat="1" applyFont="1" applyFill="1" applyBorder="1" applyAlignment="1">
      <alignment horizontal="left" vertical="center"/>
    </xf>
    <xf numFmtId="165" fontId="18" fillId="0" borderId="0" xfId="2" applyNumberFormat="1" applyFont="1" applyFill="1" applyAlignment="1">
      <alignment horizontal="left" vertical="center"/>
    </xf>
    <xf numFmtId="165" fontId="12" fillId="0" borderId="0" xfId="2" applyNumberFormat="1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166" fontId="11" fillId="0" borderId="0" xfId="10" applyNumberFormat="1" applyFont="1" applyFill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10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/>
    </xf>
    <xf numFmtId="10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Fill="1" applyBorder="1" applyAlignment="1">
      <alignment vertical="center"/>
    </xf>
    <xf numFmtId="3" fontId="9" fillId="0" borderId="0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164" fontId="11" fillId="0" borderId="0" xfId="2" applyNumberFormat="1" applyFont="1" applyBorder="1" applyAlignment="1">
      <alignment vertical="center"/>
    </xf>
    <xf numFmtId="0" fontId="33" fillId="0" borderId="0" xfId="0" applyFont="1" applyFill="1" applyBorder="1"/>
    <xf numFmtId="0" fontId="31" fillId="0" borderId="0" xfId="0" applyFont="1" applyFill="1" applyBorder="1"/>
    <xf numFmtId="9" fontId="10" fillId="0" borderId="0" xfId="10" applyFont="1" applyFill="1" applyBorder="1" applyAlignment="1">
      <alignment horizontal="center" vertical="center"/>
    </xf>
    <xf numFmtId="9" fontId="6" fillId="0" borderId="0" xfId="1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1" fillId="0" borderId="0" xfId="2" applyNumberFormat="1" applyFont="1"/>
    <xf numFmtId="165" fontId="4" fillId="0" borderId="0" xfId="0" applyNumberFormat="1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0" fontId="11" fillId="0" borderId="0" xfId="2" applyNumberFormat="1" applyFont="1"/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2" fillId="5" borderId="0" xfId="2" applyFont="1" applyFill="1"/>
    <xf numFmtId="10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1" fontId="1" fillId="0" borderId="0" xfId="10" applyNumberFormat="1" applyFont="1" applyFill="1" applyBorder="1"/>
    <xf numFmtId="10" fontId="1" fillId="0" borderId="0" xfId="10" applyNumberFormat="1" applyFont="1" applyFill="1" applyBorder="1" applyAlignment="1">
      <alignment horizontal="center"/>
    </xf>
    <xf numFmtId="166" fontId="1" fillId="0" borderId="0" xfId="10" applyNumberFormat="1" applyFont="1" applyFill="1" applyBorder="1" applyAlignment="1">
      <alignment horizontal="center"/>
    </xf>
    <xf numFmtId="0" fontId="18" fillId="0" borderId="0" xfId="2" applyFont="1" applyFill="1" applyAlignment="1">
      <alignment vertical="top"/>
    </xf>
    <xf numFmtId="0" fontId="1" fillId="0" borderId="0" xfId="0" applyFont="1" applyAlignment="1">
      <alignment horizontal="left" vertical="center"/>
    </xf>
    <xf numFmtId="165" fontId="0" fillId="0" borderId="0" xfId="0" applyNumberFormat="1"/>
    <xf numFmtId="166" fontId="1" fillId="0" borderId="0" xfId="0" applyNumberFormat="1" applyFont="1" applyBorder="1" applyAlignment="1">
      <alignment horizontal="center" vertical="center"/>
    </xf>
    <xf numFmtId="0" fontId="1" fillId="0" borderId="0" xfId="0" quotePrefix="1" applyFont="1" applyFill="1"/>
    <xf numFmtId="0" fontId="6" fillId="0" borderId="0" xfId="2" applyFont="1" applyBorder="1"/>
    <xf numFmtId="0" fontId="6" fillId="0" borderId="0" xfId="2" applyFont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43" fillId="0" borderId="0" xfId="2" applyFont="1" applyFill="1" applyBorder="1"/>
    <xf numFmtId="0" fontId="44" fillId="0" borderId="0" xfId="2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right"/>
    </xf>
    <xf numFmtId="164" fontId="44" fillId="0" borderId="0" xfId="2" applyNumberFormat="1" applyFont="1" applyFill="1" applyBorder="1" applyAlignment="1">
      <alignment horizontal="center" vertical="center"/>
    </xf>
    <xf numFmtId="164" fontId="43" fillId="0" borderId="0" xfId="2" applyNumberFormat="1" applyFont="1" applyFill="1" applyBorder="1"/>
    <xf numFmtId="9" fontId="43" fillId="0" borderId="0" xfId="10" applyFont="1" applyFill="1" applyBorder="1"/>
    <xf numFmtId="9" fontId="45" fillId="0" borderId="0" xfId="10" applyFont="1" applyFill="1" applyBorder="1"/>
    <xf numFmtId="0" fontId="43" fillId="0" borderId="0" xfId="2" applyFont="1" applyFill="1" applyBorder="1" applyAlignment="1">
      <alignment horizontal="right"/>
    </xf>
    <xf numFmtId="2" fontId="43" fillId="0" borderId="0" xfId="2" applyNumberFormat="1" applyFont="1" applyFill="1" applyBorder="1"/>
    <xf numFmtId="2" fontId="45" fillId="0" borderId="0" xfId="2" applyNumberFormat="1" applyFont="1" applyFill="1" applyBorder="1"/>
    <xf numFmtId="0" fontId="46" fillId="0" borderId="0" xfId="2" applyFont="1"/>
    <xf numFmtId="0" fontId="47" fillId="0" borderId="0" xfId="2" applyFont="1"/>
    <xf numFmtId="3" fontId="1" fillId="0" borderId="0" xfId="2" applyNumberFormat="1" applyFont="1"/>
    <xf numFmtId="3" fontId="1" fillId="0" borderId="0" xfId="2" applyNumberFormat="1" applyFont="1" applyBorder="1"/>
    <xf numFmtId="3" fontId="13" fillId="3" borderId="0" xfId="0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Fill="1" applyAlignment="1">
      <alignment vertical="top"/>
    </xf>
    <xf numFmtId="3" fontId="6" fillId="4" borderId="0" xfId="0" applyNumberFormat="1" applyFont="1" applyFill="1" applyBorder="1" applyAlignment="1">
      <alignment horizontal="right" vertical="center"/>
    </xf>
    <xf numFmtId="3" fontId="1" fillId="3" borderId="0" xfId="0" applyNumberFormat="1" applyFont="1" applyFill="1" applyBorder="1"/>
    <xf numFmtId="3" fontId="1" fillId="0" borderId="0" xfId="0" applyNumberFormat="1" applyFont="1" applyFill="1" applyAlignment="1">
      <alignment horizontal="right" vertical="center"/>
    </xf>
    <xf numFmtId="0" fontId="12" fillId="0" borderId="5" xfId="2" applyFont="1" applyFill="1" applyBorder="1" applyAlignment="1">
      <alignment horizontal="right" vertical="center"/>
    </xf>
    <xf numFmtId="9" fontId="10" fillId="0" borderId="5" xfId="10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left" vertical="center"/>
    </xf>
    <xf numFmtId="3" fontId="11" fillId="0" borderId="0" xfId="2" applyNumberFormat="1" applyFont="1" applyAlignment="1">
      <alignment horizontal="left" vertical="center"/>
    </xf>
    <xf numFmtId="9" fontId="6" fillId="0" borderId="0" xfId="1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9" fontId="10" fillId="3" borderId="0" xfId="10" applyFont="1" applyFill="1" applyBorder="1" applyAlignment="1">
      <alignment horizontal="right" vertical="center"/>
    </xf>
    <xf numFmtId="9" fontId="4" fillId="3" borderId="0" xfId="10" applyFont="1" applyFill="1" applyAlignment="1">
      <alignment horizontal="right" vertical="center"/>
    </xf>
    <xf numFmtId="0" fontId="11" fillId="0" borderId="9" xfId="2" applyFont="1" applyBorder="1"/>
    <xf numFmtId="0" fontId="11" fillId="0" borderId="9" xfId="2" applyFont="1" applyBorder="1" applyAlignment="1">
      <alignment wrapText="1"/>
    </xf>
    <xf numFmtId="0" fontId="10" fillId="3" borderId="0" xfId="2" applyFont="1" applyFill="1" applyBorder="1"/>
    <xf numFmtId="0" fontId="6" fillId="0" borderId="0" xfId="2" applyFont="1" applyFill="1" applyBorder="1"/>
    <xf numFmtId="164" fontId="6" fillId="0" borderId="0" xfId="0" applyNumberFormat="1" applyFont="1" applyFill="1" applyAlignment="1">
      <alignment horizontal="right" vertical="center"/>
    </xf>
    <xf numFmtId="164" fontId="6" fillId="0" borderId="0" xfId="2" applyNumberFormat="1" applyFont="1" applyFill="1" applyAlignment="1">
      <alignment horizontal="right" vertical="center"/>
    </xf>
    <xf numFmtId="0" fontId="12" fillId="0" borderId="5" xfId="2" applyFont="1" applyFill="1" applyBorder="1"/>
    <xf numFmtId="164" fontId="10" fillId="0" borderId="5" xfId="0" applyNumberFormat="1" applyFont="1" applyFill="1" applyBorder="1" applyAlignment="1">
      <alignment horizontal="right" vertical="center"/>
    </xf>
    <xf numFmtId="165" fontId="10" fillId="0" borderId="5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top"/>
    </xf>
    <xf numFmtId="164" fontId="6" fillId="0" borderId="8" xfId="0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164" fontId="10" fillId="3" borderId="0" xfId="2" applyNumberFormat="1" applyFont="1" applyFill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 wrapText="1"/>
    </xf>
    <xf numFmtId="0" fontId="18" fillId="0" borderId="0" xfId="2" applyFont="1" applyFill="1" applyBorder="1"/>
    <xf numFmtId="9" fontId="11" fillId="0" borderId="0" xfId="10" applyFont="1" applyFill="1" applyBorder="1"/>
    <xf numFmtId="0" fontId="22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66" fontId="1" fillId="0" borderId="0" xfId="10" applyNumberFormat="1" applyFont="1" applyBorder="1" applyAlignment="1">
      <alignment horizontal="center" vertical="center"/>
    </xf>
    <xf numFmtId="166" fontId="1" fillId="0" borderId="0" xfId="10" applyNumberFormat="1" applyFont="1" applyFill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0" fillId="0" borderId="0" xfId="2" applyFont="1" applyFill="1" applyBorder="1" applyAlignment="1">
      <alignment horizontal="left" vertical="center"/>
    </xf>
    <xf numFmtId="0" fontId="41" fillId="0" borderId="0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Border="1"/>
    <xf numFmtId="0" fontId="9" fillId="0" borderId="0" xfId="0" applyFont="1" applyAlignment="1">
      <alignment vertical="center"/>
    </xf>
    <xf numFmtId="0" fontId="5" fillId="0" borderId="0" xfId="0" applyFont="1" applyFill="1"/>
    <xf numFmtId="9" fontId="1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1" applyFont="1" applyFill="1"/>
    <xf numFmtId="0" fontId="10" fillId="0" borderId="0" xfId="1" applyFont="1" applyBorder="1"/>
    <xf numFmtId="167" fontId="6" fillId="0" borderId="0" xfId="1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1" fillId="3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166" fontId="24" fillId="3" borderId="0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9" fillId="0" borderId="0" xfId="1" applyFont="1"/>
    <xf numFmtId="0" fontId="10" fillId="2" borderId="0" xfId="0" applyFont="1" applyFill="1" applyBorder="1" applyAlignment="1">
      <alignment vertical="center"/>
    </xf>
    <xf numFmtId="0" fontId="24" fillId="0" borderId="0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Border="1"/>
    <xf numFmtId="165" fontId="1" fillId="0" borderId="0" xfId="0" applyNumberFormat="1" applyFont="1" applyFill="1" applyBorder="1"/>
    <xf numFmtId="0" fontId="8" fillId="0" borderId="0" xfId="0" applyFont="1" applyBorder="1"/>
    <xf numFmtId="0" fontId="48" fillId="0" borderId="0" xfId="0" applyFont="1"/>
    <xf numFmtId="165" fontId="1" fillId="0" borderId="0" xfId="0" applyNumberFormat="1" applyFont="1" applyFill="1"/>
    <xf numFmtId="0" fontId="9" fillId="0" borderId="0" xfId="2" applyFont="1" applyFill="1" applyAlignment="1">
      <alignment horizontal="left"/>
    </xf>
    <xf numFmtId="164" fontId="10" fillId="3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/>
    <xf numFmtId="0" fontId="10" fillId="3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2" applyFont="1" applyAlignment="1">
      <alignment horizontal="left"/>
    </xf>
    <xf numFmtId="0" fontId="5" fillId="0" borderId="0" xfId="0" applyFont="1"/>
    <xf numFmtId="0" fontId="9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3" fontId="6" fillId="4" borderId="0" xfId="0" applyNumberFormat="1" applyFont="1" applyFill="1" applyBorder="1"/>
    <xf numFmtId="3" fontId="1" fillId="0" borderId="0" xfId="0" applyNumberFormat="1" applyFont="1" applyBorder="1"/>
    <xf numFmtId="3" fontId="6" fillId="0" borderId="0" xfId="0" applyNumberFormat="1" applyFont="1" applyBorder="1" applyAlignment="1">
      <alignment horizontal="right" vertical="center"/>
    </xf>
    <xf numFmtId="3" fontId="10" fillId="4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0" fontId="9" fillId="0" borderId="0" xfId="2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11" fillId="0" borderId="0" xfId="2" applyNumberFormat="1" applyFont="1" applyFill="1" applyBorder="1" applyAlignment="1">
      <alignment horizontal="left" vertical="center"/>
    </xf>
    <xf numFmtId="0" fontId="3" fillId="0" borderId="0" xfId="2" applyFont="1"/>
    <xf numFmtId="164" fontId="4" fillId="3" borderId="0" xfId="0" applyNumberFormat="1" applyFont="1" applyFill="1" applyBorder="1" applyAlignment="1">
      <alignment horizontal="right" vertical="center"/>
    </xf>
    <xf numFmtId="164" fontId="12" fillId="3" borderId="0" xfId="2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0" fontId="11" fillId="0" borderId="0" xfId="2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/>
    <xf numFmtId="164" fontId="11" fillId="0" borderId="0" xfId="2" applyNumberFormat="1" applyFont="1" applyBorder="1"/>
    <xf numFmtId="0" fontId="3" fillId="0" borderId="0" xfId="2" applyFont="1" applyAlignment="1">
      <alignment horizontal="left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 vertical="top" wrapText="1"/>
    </xf>
    <xf numFmtId="3" fontId="12" fillId="0" borderId="0" xfId="2" applyNumberFormat="1" applyFont="1" applyBorder="1"/>
    <xf numFmtId="3" fontId="12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/>
    <xf numFmtId="0" fontId="1" fillId="2" borderId="0" xfId="0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 wrapText="1"/>
    </xf>
    <xf numFmtId="0" fontId="1" fillId="2" borderId="0" xfId="0" applyFont="1" applyFill="1" applyBorder="1"/>
    <xf numFmtId="0" fontId="4" fillId="2" borderId="0" xfId="0" applyFont="1" applyFill="1" applyBorder="1"/>
    <xf numFmtId="166" fontId="4" fillId="2" borderId="0" xfId="10" applyNumberFormat="1" applyFont="1" applyFill="1" applyBorder="1"/>
    <xf numFmtId="0" fontId="1" fillId="0" borderId="0" xfId="0" applyFont="1" applyFill="1" applyBorder="1" applyAlignment="1"/>
    <xf numFmtId="0" fontId="37" fillId="2" borderId="0" xfId="0" applyFont="1" applyFill="1" applyBorder="1"/>
    <xf numFmtId="0" fontId="49" fillId="2" borderId="0" xfId="0" applyFont="1" applyFill="1" applyBorder="1"/>
    <xf numFmtId="0" fontId="50" fillId="2" borderId="0" xfId="0" applyFont="1" applyFill="1" applyBorder="1"/>
    <xf numFmtId="0" fontId="11" fillId="0" borderId="0" xfId="0" applyFont="1" applyBorder="1" applyAlignment="1">
      <alignment vertical="center"/>
    </xf>
    <xf numFmtId="10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0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right"/>
    </xf>
    <xf numFmtId="3" fontId="1" fillId="0" borderId="0" xfId="0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2" fillId="2" borderId="0" xfId="11" applyFont="1" applyFill="1" applyBorder="1"/>
    <xf numFmtId="0" fontId="0" fillId="2" borderId="0" xfId="11" applyFont="1" applyFill="1" applyBorder="1"/>
    <xf numFmtId="0" fontId="0" fillId="0" borderId="0" xfId="0" applyFont="1" applyFill="1" applyBorder="1"/>
    <xf numFmtId="0" fontId="1" fillId="0" borderId="0" xfId="2" applyFont="1" applyAlignment="1">
      <alignment horizontal="right"/>
    </xf>
    <xf numFmtId="0" fontId="1" fillId="0" borderId="0" xfId="2" applyFont="1" applyFill="1"/>
    <xf numFmtId="0" fontId="12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3" fillId="0" borderId="0" xfId="2" applyFont="1" applyFill="1" applyAlignment="1">
      <alignment horizontal="left" vertical="center"/>
    </xf>
    <xf numFmtId="3" fontId="3" fillId="0" borderId="0" xfId="2" applyNumberFormat="1" applyFont="1" applyFill="1" applyAlignment="1">
      <alignment horizontal="left" vertical="center"/>
    </xf>
    <xf numFmtId="166" fontId="3" fillId="0" borderId="0" xfId="2" applyNumberFormat="1" applyFont="1" applyFill="1" applyAlignment="1">
      <alignment horizontal="left" vertical="center"/>
    </xf>
    <xf numFmtId="9" fontId="11" fillId="0" borderId="0" xfId="10" applyFont="1" applyFill="1"/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left"/>
    </xf>
    <xf numFmtId="164" fontId="4" fillId="3" borderId="0" xfId="0" applyNumberFormat="1" applyFont="1" applyFill="1" applyBorder="1" applyAlignment="1">
      <alignment horizontal="left" vertical="center"/>
    </xf>
    <xf numFmtId="164" fontId="10" fillId="3" borderId="0" xfId="0" applyNumberFormat="1" applyFont="1" applyFill="1" applyBorder="1" applyAlignment="1">
      <alignment horizontal="left" vertical="center"/>
    </xf>
    <xf numFmtId="164" fontId="12" fillId="3" borderId="0" xfId="2" applyNumberFormat="1" applyFont="1" applyFill="1" applyBorder="1" applyAlignment="1">
      <alignment horizontal="left" vertical="center"/>
    </xf>
    <xf numFmtId="0" fontId="42" fillId="0" borderId="0" xfId="0" applyFont="1" applyAlignment="1">
      <alignment vertical="top"/>
    </xf>
    <xf numFmtId="0" fontId="12" fillId="0" borderId="0" xfId="2" applyFont="1" applyFill="1" applyAlignment="1">
      <alignment horizontal="center"/>
    </xf>
    <xf numFmtId="3" fontId="1" fillId="0" borderId="0" xfId="0" applyNumberFormat="1" applyFont="1" applyFill="1" applyBorder="1"/>
    <xf numFmtId="0" fontId="53" fillId="0" borderId="0" xfId="9" applyFont="1" applyFill="1"/>
    <xf numFmtId="165" fontId="6" fillId="0" borderId="0" xfId="1" applyNumberFormat="1" applyFont="1" applyFill="1"/>
    <xf numFmtId="0" fontId="51" fillId="0" borderId="0" xfId="0" applyFont="1"/>
    <xf numFmtId="0" fontId="22" fillId="3" borderId="0" xfId="0" applyFont="1" applyFill="1" applyBorder="1" applyAlignment="1">
      <alignment horizontal="left" vertical="top"/>
    </xf>
    <xf numFmtId="0" fontId="18" fillId="0" borderId="0" xfId="2" applyFont="1" applyFill="1" applyAlignment="1">
      <alignment horizontal="left"/>
    </xf>
    <xf numFmtId="0" fontId="1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51" fillId="2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4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6" fillId="0" borderId="0" xfId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6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 wrapText="1"/>
    </xf>
    <xf numFmtId="0" fontId="12" fillId="0" borderId="9" xfId="2" applyFont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/>
    </xf>
    <xf numFmtId="0" fontId="12" fillId="0" borderId="0" xfId="2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left" vertical="top" wrapText="1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10" fillId="0" borderId="0" xfId="2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4" fillId="0" borderId="0" xfId="11" applyFont="1"/>
    <xf numFmtId="0" fontId="31" fillId="0" borderId="0" xfId="0" applyFont="1"/>
    <xf numFmtId="0" fontId="55" fillId="0" borderId="0" xfId="11" applyFont="1"/>
    <xf numFmtId="0" fontId="56" fillId="0" borderId="0" xfId="0" applyFont="1" applyFill="1"/>
    <xf numFmtId="0" fontId="10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2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Alignment="1">
      <alignment horizontal="left"/>
    </xf>
  </cellXfs>
  <cellStyles count="12">
    <cellStyle name="Excel Built-in Normal" xfId="9"/>
    <cellStyle name="Lien hypertexte" xfId="11" builtinId="8"/>
    <cellStyle name="Normal" xfId="0" builtinId="0"/>
    <cellStyle name="Normal 2" xfId="1"/>
    <cellStyle name="Normal 3" xfId="2"/>
    <cellStyle name="Normal 3 2" xfId="3"/>
    <cellStyle name="Normal 5" xfId="8"/>
    <cellStyle name="Pourcentage" xfId="10" builtinId="5"/>
    <cellStyle name="Pourcentage 2" xfId="4"/>
    <cellStyle name="Pourcentage 3" xfId="5"/>
    <cellStyle name="Pourcentage 4" xfId="6"/>
    <cellStyle name="Pourcentag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marker>
            <c:symbol val="square"/>
            <c:size val="8"/>
            <c:spPr>
              <a:solidFill>
                <a:srgbClr val="004586"/>
              </a:solidFill>
            </c:spPr>
          </c:marker>
          <c:xVal>
            <c:numRef>
              <c:f>Graph8!#REF!</c:f>
            </c:numRef>
          </c:xVal>
          <c:yVal>
            <c:numRef>
              <c:f>Graph8!#REF!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14-4329-8E57-BE24D9DBF213}"/>
            </c:ext>
          </c:extLst>
        </c:ser>
        <c:ser>
          <c:idx val="1"/>
          <c:order val="1"/>
          <c:marker>
            <c:symbol val="diamond"/>
            <c:size val="8"/>
            <c:spPr>
              <a:solidFill>
                <a:srgbClr val="FF420E"/>
              </a:solidFill>
            </c:spPr>
          </c:marker>
          <c:xVal>
            <c:numRef>
              <c:f>Graph8!#REF!</c:f>
            </c:numRef>
          </c:xVal>
          <c:yVal>
            <c:numRef>
              <c:f>Graph8!#REF!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C14-4329-8E57-BE24D9DBF213}"/>
            </c:ext>
          </c:extLst>
        </c:ser>
        <c:ser>
          <c:idx val="2"/>
          <c:order val="2"/>
          <c:marker>
            <c:symbol val="triangle"/>
            <c:size val="8"/>
            <c:spPr>
              <a:solidFill>
                <a:srgbClr val="FFD320"/>
              </a:solidFill>
            </c:spPr>
          </c:marker>
          <c:xVal>
            <c:numRef>
              <c:f>Graph8!#REF!</c:f>
            </c:numRef>
          </c:xVal>
          <c:yVal>
            <c:numRef>
              <c:f>Graph8!#REF!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Graph8!#REF!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C14-4329-8E57-BE24D9DB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102368"/>
        <c:axId val="236102928"/>
      </c:scatterChart>
      <c:valAx>
        <c:axId val="236102368"/>
        <c:scaling>
          <c:orientation val="minMax"/>
          <c:max val="2014"/>
          <c:min val="197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fr-FR"/>
          </a:p>
        </c:txPr>
        <c:crossAx val="236102928"/>
        <c:crosses val="autoZero"/>
        <c:crossBetween val="midCat"/>
        <c:majorUnit val="3"/>
      </c:valAx>
      <c:valAx>
        <c:axId val="23610292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fr-FR"/>
          </a:p>
        </c:txPr>
        <c:crossAx val="2361023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span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autre histogramme manuel</a:t>
            </a:r>
            <a:endParaRPr lang="fr-FR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'Carte 4'!$D$65:$D$69</c:f>
              <c:numCache>
                <c:formatCode>General</c:formatCode>
                <c:ptCount val="5"/>
              </c:numCache>
            </c:numRef>
          </c:cat>
          <c:val>
            <c:numRef>
              <c:f>'Carte 4'!$E$65:$E$69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B19-4927-9433-56E839CDDB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2021360"/>
        <c:axId val="467122680"/>
      </c:barChart>
      <c:catAx>
        <c:axId val="4720213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22680"/>
        <c:crosses val="autoZero"/>
        <c:auto val="1"/>
        <c:lblAlgn val="ctr"/>
        <c:lblOffset val="100"/>
        <c:noMultiLvlLbl val="0"/>
      </c:catAx>
      <c:valAx>
        <c:axId val="4671226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0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-8808840</xdr:colOff>
      <xdr:row>0</xdr:row>
      <xdr:rowOff>0</xdr:rowOff>
    </xdr:from>
    <xdr:to>
      <xdr:col>0</xdr:col>
      <xdr:colOff>-1459800</xdr:colOff>
      <xdr:row>41</xdr:row>
      <xdr:rowOff>74070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64</xdr:row>
      <xdr:rowOff>15240</xdr:rowOff>
    </xdr:from>
    <xdr:to>
      <xdr:col>12</xdr:col>
      <xdr:colOff>472440</xdr:colOff>
      <xdr:row>85</xdr:row>
      <xdr:rowOff>38100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J49"/>
  <sheetViews>
    <sheetView zoomScale="80" zoomScaleNormal="80" workbookViewId="0">
      <selection activeCell="A4" sqref="A4"/>
    </sheetView>
  </sheetViews>
  <sheetFormatPr baseColWidth="10" defaultColWidth="10.7109375" defaultRowHeight="15" x14ac:dyDescent="0.25"/>
  <cols>
    <col min="1" max="1" width="11.140625" style="162" customWidth="1"/>
    <col min="2" max="2" width="152.5703125" style="149" customWidth="1"/>
    <col min="3" max="16384" width="10.7109375" style="161"/>
  </cols>
  <sheetData>
    <row r="1" spans="1:5" x14ac:dyDescent="0.25">
      <c r="A1" s="439" t="s">
        <v>409</v>
      </c>
    </row>
    <row r="2" spans="1:5" s="440" customFormat="1" x14ac:dyDescent="0.25">
      <c r="B2" s="530" t="s">
        <v>302</v>
      </c>
    </row>
    <row r="3" spans="1:5" s="149" customFormat="1" x14ac:dyDescent="0.25">
      <c r="A3" s="162"/>
      <c r="B3" s="530" t="s">
        <v>303</v>
      </c>
    </row>
    <row r="4" spans="1:5" s="149" customFormat="1" x14ac:dyDescent="0.25">
      <c r="A4" s="162"/>
      <c r="B4" s="530" t="s">
        <v>306</v>
      </c>
    </row>
    <row r="5" spans="1:5" s="149" customFormat="1" ht="7.15" customHeight="1" x14ac:dyDescent="0.25">
      <c r="A5" s="162"/>
      <c r="B5" s="531"/>
    </row>
    <row r="6" spans="1:5" s="440" customFormat="1" x14ac:dyDescent="0.25">
      <c r="A6" s="441"/>
      <c r="B6" s="530" t="s">
        <v>307</v>
      </c>
    </row>
    <row r="7" spans="1:5" s="149" customFormat="1" x14ac:dyDescent="0.25">
      <c r="A7" s="162"/>
      <c r="B7" s="530" t="s">
        <v>308</v>
      </c>
    </row>
    <row r="8" spans="1:5" s="149" customFormat="1" x14ac:dyDescent="0.25">
      <c r="A8" s="162"/>
      <c r="B8" s="530" t="s">
        <v>309</v>
      </c>
    </row>
    <row r="9" spans="1:5" s="149" customFormat="1" x14ac:dyDescent="0.25">
      <c r="A9" s="162"/>
      <c r="B9" s="530" t="s">
        <v>310</v>
      </c>
    </row>
    <row r="10" spans="1:5" s="252" customFormat="1" x14ac:dyDescent="0.25">
      <c r="A10" s="251"/>
      <c r="B10" s="530" t="s">
        <v>311</v>
      </c>
    </row>
    <row r="11" spans="1:5" s="149" customFormat="1" x14ac:dyDescent="0.25">
      <c r="A11" s="162"/>
      <c r="B11" s="530" t="s">
        <v>312</v>
      </c>
    </row>
    <row r="12" spans="1:5" s="149" customFormat="1" x14ac:dyDescent="0.25">
      <c r="A12" s="162"/>
      <c r="B12" s="530" t="s">
        <v>397</v>
      </c>
      <c r="E12" s="478"/>
    </row>
    <row r="13" spans="1:5" s="149" customFormat="1" ht="7.15" customHeight="1" x14ac:dyDescent="0.25">
      <c r="A13" s="162"/>
      <c r="B13" s="531"/>
    </row>
    <row r="14" spans="1:5" s="149" customFormat="1" x14ac:dyDescent="0.25">
      <c r="A14" s="162"/>
      <c r="B14" s="530" t="s">
        <v>315</v>
      </c>
    </row>
    <row r="15" spans="1:5" s="149" customFormat="1" x14ac:dyDescent="0.25">
      <c r="A15" s="162"/>
      <c r="B15" s="530" t="s">
        <v>314</v>
      </c>
    </row>
    <row r="16" spans="1:5" s="149" customFormat="1" x14ac:dyDescent="0.25">
      <c r="A16" s="162"/>
      <c r="B16" s="530" t="s">
        <v>313</v>
      </c>
    </row>
    <row r="17" spans="1:10" s="149" customFormat="1" ht="8.4499999999999993" customHeight="1" x14ac:dyDescent="0.25">
      <c r="A17" s="162"/>
      <c r="B17" s="531"/>
    </row>
    <row r="18" spans="1:10" s="149" customFormat="1" x14ac:dyDescent="0.25">
      <c r="A18" s="162"/>
      <c r="B18" s="530" t="s">
        <v>287</v>
      </c>
    </row>
    <row r="19" spans="1:10" s="149" customFormat="1" x14ac:dyDescent="0.25">
      <c r="A19" s="162"/>
      <c r="B19" s="530" t="s">
        <v>325</v>
      </c>
    </row>
    <row r="20" spans="1:10" s="149" customFormat="1" x14ac:dyDescent="0.25">
      <c r="B20" s="530" t="s">
        <v>326</v>
      </c>
      <c r="C20" s="171"/>
      <c r="D20" s="171"/>
      <c r="E20" s="171"/>
      <c r="F20" s="171"/>
      <c r="G20" s="171"/>
      <c r="H20" s="171"/>
      <c r="I20" s="171"/>
    </row>
    <row r="21" spans="1:10" s="149" customFormat="1" x14ac:dyDescent="0.25">
      <c r="B21" s="530" t="s">
        <v>327</v>
      </c>
      <c r="C21" s="171"/>
      <c r="D21" s="171"/>
      <c r="E21" s="171"/>
      <c r="F21" s="171"/>
      <c r="G21" s="171"/>
      <c r="H21" s="171"/>
      <c r="I21" s="171"/>
    </row>
    <row r="22" spans="1:10" s="149" customFormat="1" x14ac:dyDescent="0.25">
      <c r="B22" s="530" t="s">
        <v>304</v>
      </c>
      <c r="C22" s="171"/>
      <c r="D22" s="171"/>
      <c r="E22" s="171"/>
      <c r="F22" s="171"/>
      <c r="G22" s="171"/>
    </row>
    <row r="23" spans="1:10" x14ac:dyDescent="0.25">
      <c r="A23" s="161"/>
      <c r="B23" s="530" t="s">
        <v>410</v>
      </c>
      <c r="C23" s="452"/>
      <c r="D23" s="453"/>
      <c r="E23" s="452"/>
      <c r="F23" s="452"/>
      <c r="G23" s="452"/>
    </row>
    <row r="24" spans="1:10" s="149" customFormat="1" ht="6.6" customHeight="1" x14ac:dyDescent="0.25">
      <c r="B24" s="532"/>
      <c r="C24" s="171"/>
      <c r="D24" s="171"/>
      <c r="E24" s="171"/>
      <c r="F24" s="171"/>
      <c r="G24" s="171"/>
      <c r="H24" s="171"/>
      <c r="I24" s="171"/>
    </row>
    <row r="25" spans="1:10" s="149" customFormat="1" x14ac:dyDescent="0.25">
      <c r="B25" s="530" t="s">
        <v>288</v>
      </c>
    </row>
    <row r="26" spans="1:10" s="149" customFormat="1" x14ac:dyDescent="0.25">
      <c r="B26" s="530" t="s">
        <v>328</v>
      </c>
      <c r="C26" s="171"/>
      <c r="D26" s="171"/>
      <c r="E26" s="171"/>
      <c r="F26" s="171"/>
      <c r="G26" s="171"/>
      <c r="H26" s="171"/>
      <c r="I26" s="171"/>
      <c r="J26" s="171"/>
    </row>
    <row r="27" spans="1:10" s="149" customFormat="1" x14ac:dyDescent="0.25">
      <c r="B27" s="530" t="s">
        <v>329</v>
      </c>
      <c r="C27" s="171"/>
      <c r="D27" s="171"/>
      <c r="E27" s="171"/>
      <c r="F27" s="171"/>
      <c r="G27" s="171"/>
      <c r="H27" s="171"/>
      <c r="I27" s="171"/>
      <c r="J27" s="171"/>
    </row>
    <row r="28" spans="1:10" s="149" customFormat="1" x14ac:dyDescent="0.25">
      <c r="B28" s="530" t="s">
        <v>330</v>
      </c>
      <c r="C28" s="171"/>
      <c r="D28" s="171"/>
      <c r="E28" s="171"/>
      <c r="F28" s="171"/>
      <c r="G28" s="171"/>
      <c r="H28" s="171"/>
      <c r="I28" s="171"/>
      <c r="J28" s="171"/>
    </row>
    <row r="29" spans="1:10" s="149" customFormat="1" x14ac:dyDescent="0.25">
      <c r="B29" s="530" t="s">
        <v>305</v>
      </c>
    </row>
    <row r="30" spans="1:10" s="454" customFormat="1" x14ac:dyDescent="0.25">
      <c r="B30" s="530" t="s">
        <v>411</v>
      </c>
    </row>
    <row r="31" spans="1:10" s="149" customFormat="1" x14ac:dyDescent="0.25">
      <c r="B31" s="530" t="s">
        <v>331</v>
      </c>
    </row>
    <row r="32" spans="1:10" s="149" customFormat="1" ht="10.5" customHeight="1" x14ac:dyDescent="0.25">
      <c r="B32" s="531"/>
    </row>
    <row r="33" spans="1:10" s="149" customFormat="1" x14ac:dyDescent="0.25">
      <c r="B33" s="530" t="s">
        <v>385</v>
      </c>
    </row>
    <row r="34" spans="1:10" s="149" customFormat="1" x14ac:dyDescent="0.25">
      <c r="A34" s="162"/>
      <c r="B34" s="530" t="s">
        <v>386</v>
      </c>
    </row>
    <row r="35" spans="1:10" s="149" customFormat="1" ht="5.45" customHeight="1" x14ac:dyDescent="0.25">
      <c r="B35" s="531"/>
      <c r="C35" s="171"/>
      <c r="D35" s="171"/>
      <c r="E35" s="171"/>
      <c r="F35" s="171"/>
      <c r="G35" s="171"/>
      <c r="H35" s="171"/>
      <c r="I35" s="171"/>
      <c r="J35" s="171"/>
    </row>
    <row r="36" spans="1:10" s="149" customFormat="1" x14ac:dyDescent="0.25">
      <c r="B36" s="530"/>
    </row>
    <row r="37" spans="1:10" s="149" customFormat="1" x14ac:dyDescent="0.25">
      <c r="B37" s="171"/>
    </row>
    <row r="38" spans="1:10" s="149" customFormat="1" x14ac:dyDescent="0.25">
      <c r="A38" s="162"/>
    </row>
    <row r="39" spans="1:10" s="149" customFormat="1" x14ac:dyDescent="0.25">
      <c r="A39" s="162"/>
    </row>
    <row r="40" spans="1:10" s="149" customFormat="1" x14ac:dyDescent="0.25">
      <c r="A40" s="162"/>
    </row>
    <row r="41" spans="1:10" s="149" customFormat="1" x14ac:dyDescent="0.25">
      <c r="A41" s="162"/>
    </row>
    <row r="42" spans="1:10" s="149" customFormat="1" x14ac:dyDescent="0.25">
      <c r="A42" s="162"/>
    </row>
    <row r="43" spans="1:10" s="149" customFormat="1" x14ac:dyDescent="0.25">
      <c r="A43" s="162"/>
    </row>
    <row r="44" spans="1:10" s="149" customFormat="1" x14ac:dyDescent="0.25">
      <c r="A44" s="162"/>
    </row>
    <row r="45" spans="1:10" s="149" customFormat="1" x14ac:dyDescent="0.25">
      <c r="A45" s="162"/>
    </row>
    <row r="46" spans="1:10" s="149" customFormat="1" x14ac:dyDescent="0.25">
      <c r="A46" s="162"/>
    </row>
    <row r="47" spans="1:10" s="149" customFormat="1" x14ac:dyDescent="0.25">
      <c r="A47" s="162"/>
    </row>
    <row r="48" spans="1:10" s="149" customFormat="1" x14ac:dyDescent="0.25">
      <c r="A48" s="162"/>
    </row>
    <row r="49" spans="1:1" s="149" customFormat="1" x14ac:dyDescent="0.25">
      <c r="A49" s="162"/>
    </row>
  </sheetData>
  <hyperlinks>
    <hyperlink ref="B2" location="'Tab 1'!A1" display="Tableau 1 - Répartition et évolution des dépenses culturelles consolidées des collectivités territoriales en 2015, 2019 et 2020"/>
    <hyperlink ref="B3" location="'Graph 1'!A1" display="Graphique 1 - Dépenses culturelles consolidées des collectivités territoriales en 2015, 2019 et 2020"/>
    <hyperlink ref="B4" location="'Graph 2'!A1" display="Graphique 2 - Dépenses culturelles consolidées de fonctionnement et d'investissement des collectivités territoriales en 2020"/>
    <hyperlink ref="B6" location="'Tab 2'!A1" display="Tableau 2 - Dépenses culturelles brutes des collectivités territoriales en 2020"/>
    <hyperlink ref="B7" location="'Graph 3'!A1" display="Graphique 3 - Dépenses culturelles par habitant des communes de métropole de plus de 10 000 habitants et de leurs  groupements, 1978-2020 "/>
    <hyperlink ref="B8" location="'Graph 4'!A1" display="Graphique 4 - Dépenses culturelles par habitant des départements de métropole, 1978-2020 "/>
    <hyperlink ref="B9" location="'Graph 5'!A1" display="Graphique 5 - Dépenses culturelles par habitant des régions métropolitaines, 1984-2020"/>
    <hyperlink ref="B10" location="'Graph 6'!A1" display="Graphique 6 - Dépenses culturelles de fonctionnement et d'investissement du bloc local par secteur d'intervention en 2015, 2019 et 2020"/>
    <hyperlink ref="B11" location="'Graph 7'!A1" display="Graphique 7 - Dépenses culturelles de fonctionnement et d'investissement des départements par secteur d'intervention en 2015, 2019 et 2021"/>
    <hyperlink ref="B12" location="'Graph 8'!A1" display="Graphique 8 - Dépenses culturelles de fonctionnement et d'investissement des régions par secteur d'intervention en 2015, 2019 et 2022"/>
    <hyperlink ref="B14" location="'Tab 3'!A1" display="Tableau 3 - Dépenses culturelles des communes et groupements de communes par nature comptable et par secteur d'intervention en 2020"/>
    <hyperlink ref="B15" location="'Graph 9'!A1" display="Graphique 9 - Répartition des dépenses culturelles totales du bloc local secteur d’intervention en 2020"/>
    <hyperlink ref="B16" location="'Graph 10'!A1" display="Graphique 10 - Dépenses culturelles de fonctionnement du bloc local par secteur d’intervention et par nature économique en 2020"/>
    <hyperlink ref="B18" location="'Tab 4'!A1" display="Tableau 4 - Dépenses culturelles des départements par nature comptable et secteur d’intervention en 2020"/>
    <hyperlink ref="B19" location="'Graph 11'!A1" display="Graphique 11 - Répartition des dépenses culturelles totales des départements par secteur d'intervention et nature comptable, 2020"/>
    <hyperlink ref="B20" location="Graph12!A1" display="Graphique 12 - Dépenses culturelles des départements par secteur d'intervention et nature comptable, 2020"/>
    <hyperlink ref="B21" location="'Graph 13'!A1" display="Graphique 13 - Répartition des dépenses culturelles des départements par secteur d’intervention et par nature économique en 2020"/>
    <hyperlink ref="B22" location="'Carte 1'!A1" display="Carte 1 - Dépenses culturelles de fonctionnement des départements en euros par habitant"/>
    <hyperlink ref="B23" location="'Carte 2'!A1" display="Carte 2 - Dépenses culturelles de fonctionnement des départements en % du total des dépenses de fonctionnment des départements, en 2020"/>
    <hyperlink ref="B25" location="'Tab 5'!A1" display="Tableau 5- Dépenses culturelles des régions par nature comptable et secteur d’intervention en 2020"/>
    <hyperlink ref="B26" location="Graph14!A1" display="Graphique 14 - Répartition des dépenses culturelles totales des régions par secteur d'intervention et nature comptable, 2020"/>
    <hyperlink ref="B27" location="'Graph 15'!A1" display="Graphique 15 - Dépenses culturelles des régions par secteur d'intervention et nature comptable, 2020"/>
    <hyperlink ref="B28" location="'Graph 16'!A1" display="Graphique 16 - Répartition des dépenses culturelles des régions par secteur d’intervention et par nature économique en 2020"/>
    <hyperlink ref="B29" location="'Carte 3'!A1" display="Carte 3 - Dépenses culturelles de fonctionnement des régions en euros par habitant"/>
    <hyperlink ref="B30" location="'Carte 4'!A1" display="Carte 4 - Dépenses culturelles de fonctionnement des régions en % du total des dépenses de fonctionnment des régions, en 2020"/>
    <hyperlink ref="B31" location="'Graph 17'!A1" display="Graphique 17 - Dépenses culturelles de fonctionnement des régions en % des dépenses totales de fonctionnement des régions et en euros par habitant, en 2020"/>
    <hyperlink ref="B33" location="'Tab encadré 1'!A1" display="Tableau encadré 1 - Dépenses culturelles nettes des collectivités territoriales en 2020"/>
    <hyperlink ref="B34" location="'Graph encadré 1'!A1" display="Graphique encadré 1 - Dépenses nettes et recettes totales des collectivités territoriales en 202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K16"/>
  <sheetViews>
    <sheetView zoomScaleNormal="100" workbookViewId="0"/>
  </sheetViews>
  <sheetFormatPr baseColWidth="10" defaultColWidth="10.7109375" defaultRowHeight="11.25" x14ac:dyDescent="0.2"/>
  <cols>
    <col min="1" max="2" width="10.7109375" style="19"/>
    <col min="3" max="3" width="14.28515625" style="19" customWidth="1"/>
    <col min="4" max="4" width="13.5703125" style="19" customWidth="1"/>
    <col min="5" max="5" width="14" style="19" customWidth="1"/>
    <col min="6" max="6" width="12.7109375" style="19" customWidth="1"/>
    <col min="7" max="7" width="13" style="19" customWidth="1"/>
    <col min="8" max="8" width="10.7109375" style="19"/>
    <col min="9" max="9" width="13.140625" style="19" customWidth="1"/>
    <col min="10" max="10" width="14.5703125" style="19" customWidth="1"/>
    <col min="11" max="11" width="19.42578125" style="19" bestFit="1" customWidth="1"/>
    <col min="12" max="12" width="13" style="19" customWidth="1"/>
    <col min="13" max="13" width="13.85546875" style="19" customWidth="1"/>
    <col min="14" max="16384" width="10.7109375" style="19"/>
  </cols>
  <sheetData>
    <row r="1" spans="1:11" x14ac:dyDescent="0.2">
      <c r="A1" s="33" t="s">
        <v>388</v>
      </c>
      <c r="J1" s="46"/>
      <c r="K1" s="46"/>
    </row>
    <row r="2" spans="1:11" ht="12" x14ac:dyDescent="0.2">
      <c r="A2" s="351" t="s">
        <v>387</v>
      </c>
      <c r="J2" s="163"/>
      <c r="K2" s="46"/>
    </row>
    <row r="3" spans="1:11" x14ac:dyDescent="0.2">
      <c r="A3" s="191"/>
      <c r="B3" s="479" t="s">
        <v>289</v>
      </c>
      <c r="C3" s="479"/>
      <c r="D3" s="479"/>
      <c r="E3" s="479" t="s">
        <v>291</v>
      </c>
      <c r="F3" s="479"/>
      <c r="G3" s="479"/>
      <c r="H3" s="480" t="s">
        <v>335</v>
      </c>
      <c r="J3" s="46"/>
      <c r="K3" s="46"/>
    </row>
    <row r="4" spans="1:11" x14ac:dyDescent="0.2">
      <c r="A4" s="191"/>
      <c r="B4" s="172">
        <v>2015</v>
      </c>
      <c r="C4" s="172">
        <v>2019</v>
      </c>
      <c r="D4" s="172">
        <v>2020</v>
      </c>
      <c r="E4" s="173" t="s">
        <v>333</v>
      </c>
      <c r="F4" s="173" t="s">
        <v>334</v>
      </c>
      <c r="G4" s="173" t="s">
        <v>332</v>
      </c>
      <c r="H4" s="480"/>
      <c r="J4" s="46"/>
      <c r="K4" s="46"/>
    </row>
    <row r="5" spans="1:11" x14ac:dyDescent="0.2">
      <c r="A5" s="62" t="s">
        <v>8</v>
      </c>
      <c r="B5" s="87">
        <v>4720.9138556018934</v>
      </c>
      <c r="C5" s="87">
        <v>5539.7268498416215</v>
      </c>
      <c r="D5" s="87">
        <v>5101.5569768799996</v>
      </c>
      <c r="E5" s="275">
        <v>0.17344374824126785</v>
      </c>
      <c r="F5" s="275">
        <v>-7.9095934662220535E-2</v>
      </c>
      <c r="G5" s="275">
        <f>D5/B5-1</f>
        <v>8.0629118200585381E-2</v>
      </c>
      <c r="H5" s="354">
        <v>0.58783300092345581</v>
      </c>
    </row>
    <row r="6" spans="1:11" x14ac:dyDescent="0.2">
      <c r="A6" s="62" t="s">
        <v>290</v>
      </c>
      <c r="B6" s="87">
        <v>1460.4163795355462</v>
      </c>
      <c r="C6" s="87">
        <v>1975.5577544909004</v>
      </c>
      <c r="D6" s="87">
        <v>1728.46620375</v>
      </c>
      <c r="E6" s="275">
        <v>0.35273596090396064</v>
      </c>
      <c r="F6" s="275">
        <v>-0.12507432403796048</v>
      </c>
      <c r="G6" s="275">
        <f t="shared" ref="G6:G9" si="0">D6/B6-1</f>
        <v>0.18354342499205689</v>
      </c>
      <c r="H6" s="354">
        <v>0.19916458448858285</v>
      </c>
    </row>
    <row r="7" spans="1:11" x14ac:dyDescent="0.2">
      <c r="A7" s="63" t="s">
        <v>1</v>
      </c>
      <c r="B7" s="87">
        <v>1061</v>
      </c>
      <c r="C7" s="87">
        <v>1044</v>
      </c>
      <c r="D7" s="87">
        <v>1046.96036394</v>
      </c>
      <c r="E7" s="275">
        <v>-1.602262016965128E-2</v>
      </c>
      <c r="F7" s="275">
        <v>2.8355976436782449E-3</v>
      </c>
      <c r="G7" s="275">
        <f t="shared" si="0"/>
        <v>-1.3232456229971712E-2</v>
      </c>
      <c r="H7" s="354">
        <v>0.1206372594429303</v>
      </c>
    </row>
    <row r="8" spans="1:11" x14ac:dyDescent="0.2">
      <c r="A8" s="39" t="s">
        <v>2</v>
      </c>
      <c r="B8" s="87">
        <v>743.95897970616113</v>
      </c>
      <c r="C8" s="87">
        <v>760.30975835751201</v>
      </c>
      <c r="D8" s="87">
        <v>801.59858481999993</v>
      </c>
      <c r="E8" s="275">
        <v>2.1978064782293361E-2</v>
      </c>
      <c r="F8" s="275">
        <v>5.4305269672828782E-2</v>
      </c>
      <c r="G8" s="275">
        <f t="shared" si="0"/>
        <v>7.747685919001146E-2</v>
      </c>
      <c r="H8" s="354">
        <v>9.2365155145030881E-2</v>
      </c>
    </row>
    <row r="9" spans="1:11" x14ac:dyDescent="0.2">
      <c r="A9" s="40" t="s">
        <v>3</v>
      </c>
      <c r="B9" s="91">
        <v>7986.2892148436003</v>
      </c>
      <c r="C9" s="91">
        <v>9319.5943626900353</v>
      </c>
      <c r="D9" s="91">
        <v>8678.5821293900008</v>
      </c>
      <c r="E9" s="355">
        <v>0.16694926917601571</v>
      </c>
      <c r="F9" s="355">
        <v>-6.8781130203075747E-2</v>
      </c>
      <c r="G9" s="275">
        <f t="shared" si="0"/>
        <v>8.6685179552435931E-2</v>
      </c>
      <c r="H9" s="356">
        <v>1</v>
      </c>
    </row>
    <row r="10" spans="1:11" x14ac:dyDescent="0.2">
      <c r="A10" s="46"/>
    </row>
    <row r="11" spans="1:11" x14ac:dyDescent="0.2">
      <c r="A11" s="276" t="s">
        <v>336</v>
      </c>
    </row>
    <row r="12" spans="1:11" x14ac:dyDescent="0.2">
      <c r="A12" s="39" t="s">
        <v>337</v>
      </c>
    </row>
    <row r="13" spans="1:11" x14ac:dyDescent="0.2">
      <c r="A13" s="39" t="s">
        <v>338</v>
      </c>
    </row>
    <row r="16" spans="1:11" x14ac:dyDescent="0.2">
      <c r="A16" s="46"/>
    </row>
  </sheetData>
  <mergeCells count="3">
    <mergeCell ref="B3:D3"/>
    <mergeCell ref="E3:G3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L13"/>
  <sheetViews>
    <sheetView workbookViewId="0"/>
  </sheetViews>
  <sheetFormatPr baseColWidth="10" defaultColWidth="10.7109375" defaultRowHeight="11.25" x14ac:dyDescent="0.2"/>
  <cols>
    <col min="1" max="2" width="10.7109375" style="19"/>
    <col min="3" max="3" width="17.7109375" style="19" customWidth="1"/>
    <col min="4" max="4" width="14.85546875" style="19" customWidth="1"/>
    <col min="5" max="5" width="15" style="19" bestFit="1" customWidth="1"/>
    <col min="6" max="6" width="10.7109375" style="19"/>
    <col min="7" max="7" width="13.42578125" style="19" customWidth="1"/>
    <col min="8" max="8" width="15.85546875" style="19" customWidth="1"/>
    <col min="9" max="9" width="10.7109375" style="19"/>
    <col min="10" max="10" width="13.140625" style="19" customWidth="1"/>
    <col min="11" max="11" width="14.5703125" style="19" customWidth="1"/>
    <col min="12" max="12" width="19.42578125" style="19" bestFit="1" customWidth="1"/>
    <col min="13" max="13" width="13" style="19" customWidth="1"/>
    <col min="14" max="14" width="13.85546875" style="19" customWidth="1"/>
    <col min="15" max="16384" width="10.7109375" style="19"/>
  </cols>
  <sheetData>
    <row r="1" spans="1:12" x14ac:dyDescent="0.2">
      <c r="A1" s="33" t="s">
        <v>390</v>
      </c>
    </row>
    <row r="2" spans="1:12" x14ac:dyDescent="0.2">
      <c r="A2" s="352" t="s">
        <v>389</v>
      </c>
    </row>
    <row r="3" spans="1:12" x14ac:dyDescent="0.2">
      <c r="B3" s="481" t="s">
        <v>289</v>
      </c>
      <c r="C3" s="481"/>
      <c r="D3" s="481"/>
    </row>
    <row r="4" spans="1:12" x14ac:dyDescent="0.2">
      <c r="B4" s="13">
        <v>2015</v>
      </c>
      <c r="C4" s="13">
        <v>2019</v>
      </c>
      <c r="D4" s="13">
        <v>2020</v>
      </c>
      <c r="K4" s="46"/>
      <c r="L4" s="46"/>
    </row>
    <row r="5" spans="1:12" ht="12" x14ac:dyDescent="0.2">
      <c r="A5" s="62" t="s">
        <v>7</v>
      </c>
      <c r="B5" s="87">
        <v>4720.9138556018934</v>
      </c>
      <c r="C5" s="88">
        <v>5539.7268498416215</v>
      </c>
      <c r="D5" s="88">
        <v>5101.5569768799996</v>
      </c>
      <c r="K5" s="163"/>
      <c r="L5" s="46"/>
    </row>
    <row r="6" spans="1:12" ht="12" x14ac:dyDescent="0.2">
      <c r="A6" s="62" t="s">
        <v>290</v>
      </c>
      <c r="B6" s="87">
        <v>1460.4163795355462</v>
      </c>
      <c r="C6" s="88">
        <v>1975.5577544909004</v>
      </c>
      <c r="D6" s="88">
        <v>1728.46620375</v>
      </c>
      <c r="K6" s="163"/>
      <c r="L6" s="46"/>
    </row>
    <row r="7" spans="1:12" x14ac:dyDescent="0.2">
      <c r="A7" s="63" t="s">
        <v>1</v>
      </c>
      <c r="B7" s="87">
        <v>1061</v>
      </c>
      <c r="C7" s="88">
        <v>1044</v>
      </c>
      <c r="D7" s="88">
        <v>1046.96036394</v>
      </c>
      <c r="K7" s="46"/>
      <c r="L7" s="46"/>
    </row>
    <row r="8" spans="1:12" x14ac:dyDescent="0.2">
      <c r="A8" s="38" t="s">
        <v>2</v>
      </c>
      <c r="B8" s="88">
        <v>743.95897970616113</v>
      </c>
      <c r="C8" s="88">
        <v>760.30975835751201</v>
      </c>
      <c r="D8" s="88">
        <v>801.59858481999993</v>
      </c>
      <c r="E8" s="86"/>
      <c r="F8" s="86"/>
      <c r="G8" s="86"/>
      <c r="H8" s="86"/>
      <c r="I8" s="86"/>
      <c r="K8" s="46"/>
      <c r="L8" s="46"/>
    </row>
    <row r="9" spans="1:12" x14ac:dyDescent="0.2">
      <c r="A9" s="40" t="s">
        <v>3</v>
      </c>
      <c r="B9" s="91">
        <v>7986.2892148436003</v>
      </c>
      <c r="C9" s="92">
        <v>9319.5943626900353</v>
      </c>
      <c r="D9" s="92">
        <v>8678.5821293900008</v>
      </c>
      <c r="E9" s="89"/>
      <c r="F9" s="89"/>
      <c r="G9" s="90"/>
      <c r="H9" s="90"/>
      <c r="I9" s="90"/>
    </row>
    <row r="10" spans="1:12" x14ac:dyDescent="0.2">
      <c r="B10" s="85"/>
      <c r="C10" s="85"/>
      <c r="D10" s="85"/>
      <c r="E10" s="85"/>
      <c r="F10" s="85"/>
      <c r="G10" s="85"/>
      <c r="H10" s="85"/>
      <c r="I10" s="85"/>
    </row>
    <row r="11" spans="1:12" x14ac:dyDescent="0.2">
      <c r="A11" s="279" t="s">
        <v>343</v>
      </c>
      <c r="B11" s="68"/>
      <c r="C11" s="68"/>
      <c r="D11" s="68"/>
    </row>
    <row r="12" spans="1:12" x14ac:dyDescent="0.2">
      <c r="A12" s="39" t="s">
        <v>344</v>
      </c>
      <c r="B12" s="37"/>
      <c r="C12" s="36"/>
      <c r="D12" s="36"/>
    </row>
    <row r="13" spans="1:12" x14ac:dyDescent="0.2">
      <c r="A13" s="46" t="s">
        <v>338</v>
      </c>
      <c r="B13" s="34"/>
      <c r="C13" s="35"/>
      <c r="D13" s="35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11"/>
  <sheetViews>
    <sheetView zoomScaleNormal="100" workbookViewId="0">
      <selection activeCell="C17" sqref="C17"/>
    </sheetView>
  </sheetViews>
  <sheetFormatPr baseColWidth="10" defaultColWidth="11.42578125" defaultRowHeight="11.25" x14ac:dyDescent="0.2"/>
  <cols>
    <col min="1" max="1" width="15.7109375" style="46" customWidth="1"/>
    <col min="2" max="2" width="13.7109375" style="46" customWidth="1"/>
    <col min="3" max="3" width="12.140625" style="46" customWidth="1"/>
    <col min="4" max="4" width="11.7109375" style="46" bestFit="1" customWidth="1"/>
    <col min="5" max="5" width="11.42578125" style="46"/>
    <col min="6" max="6" width="12.7109375" style="46" customWidth="1"/>
    <col min="7" max="7" width="12.5703125" style="46" customWidth="1"/>
    <col min="8" max="8" width="11.42578125" style="46"/>
    <col min="9" max="9" width="12.7109375" style="46" customWidth="1"/>
    <col min="10" max="10" width="12.42578125" style="46" customWidth="1"/>
    <col min="11" max="11" width="15.7109375" style="46" customWidth="1"/>
    <col min="12" max="12" width="21.7109375" style="46" customWidth="1"/>
    <col min="13" max="16384" width="11.42578125" style="46"/>
  </cols>
  <sheetData>
    <row r="1" spans="1:20" x14ac:dyDescent="0.2">
      <c r="A1" s="44" t="s">
        <v>392</v>
      </c>
      <c r="G1" s="95"/>
      <c r="H1" s="96"/>
      <c r="I1" s="96"/>
    </row>
    <row r="2" spans="1:20" x14ac:dyDescent="0.2">
      <c r="A2" s="353" t="s">
        <v>391</v>
      </c>
      <c r="G2" s="95"/>
      <c r="H2" s="96"/>
      <c r="I2" s="96"/>
    </row>
    <row r="3" spans="1:20" x14ac:dyDescent="0.2">
      <c r="A3" s="97"/>
      <c r="B3" s="98" t="s">
        <v>317</v>
      </c>
      <c r="C3" s="99" t="s">
        <v>1</v>
      </c>
      <c r="D3" s="100" t="s">
        <v>2</v>
      </c>
      <c r="E3" s="98" t="s">
        <v>3</v>
      </c>
      <c r="F3" s="101"/>
      <c r="G3" s="97"/>
      <c r="H3" s="98" t="s">
        <v>317</v>
      </c>
      <c r="I3" s="99" t="s">
        <v>1</v>
      </c>
      <c r="J3" s="100" t="s">
        <v>2</v>
      </c>
      <c r="K3" s="98" t="s">
        <v>3</v>
      </c>
      <c r="L3" s="93"/>
      <c r="M3" s="93"/>
      <c r="N3" s="93"/>
      <c r="O3" s="93"/>
      <c r="P3" s="93"/>
      <c r="Q3" s="93"/>
      <c r="R3" s="93"/>
      <c r="S3" s="93"/>
      <c r="T3" s="93"/>
    </row>
    <row r="4" spans="1:20" ht="22.5" x14ac:dyDescent="0.2">
      <c r="A4" s="95" t="s">
        <v>186</v>
      </c>
      <c r="B4" s="151">
        <v>6830.0569768800005</v>
      </c>
      <c r="C4" s="152">
        <v>1047</v>
      </c>
      <c r="D4" s="152">
        <v>801.59858481999993</v>
      </c>
      <c r="E4" s="151">
        <v>8678.6555617000013</v>
      </c>
      <c r="F4" s="101"/>
      <c r="G4" s="95" t="s">
        <v>186</v>
      </c>
      <c r="H4" s="253">
        <f>B4/B$4</f>
        <v>1</v>
      </c>
      <c r="I4" s="254">
        <f>C4/C$4</f>
        <v>1</v>
      </c>
      <c r="J4" s="254">
        <f>D4/D$4</f>
        <v>1</v>
      </c>
      <c r="K4" s="253">
        <f>E4/E$4</f>
        <v>1</v>
      </c>
      <c r="L4" s="93"/>
      <c r="M4" s="93"/>
      <c r="O4" s="93"/>
      <c r="P4" s="44"/>
    </row>
    <row r="5" spans="1:20" s="44" customFormat="1" x14ac:dyDescent="0.2">
      <c r="A5" s="96" t="s">
        <v>180</v>
      </c>
      <c r="B5" s="153">
        <v>5598.9585460400003</v>
      </c>
      <c r="C5" s="154">
        <v>761.3</v>
      </c>
      <c r="D5" s="155">
        <v>547.31336741999996</v>
      </c>
      <c r="E5" s="151">
        <v>6907.5719134600004</v>
      </c>
      <c r="F5" s="101"/>
      <c r="G5" s="96" t="s">
        <v>180</v>
      </c>
      <c r="H5" s="253">
        <f t="shared" ref="H5:K6" si="0">B5/B$4</f>
        <v>0.81975283149067213</v>
      </c>
      <c r="I5" s="254">
        <f t="shared" si="0"/>
        <v>0.7271251193887297</v>
      </c>
      <c r="J5" s="254">
        <f t="shared" si="0"/>
        <v>0.68277736236635189</v>
      </c>
      <c r="K5" s="253">
        <f t="shared" si="0"/>
        <v>0.79592649625870437</v>
      </c>
      <c r="L5" s="93"/>
      <c r="M5" s="93"/>
      <c r="N5" s="46"/>
      <c r="O5" s="93"/>
      <c r="P5" s="46"/>
    </row>
    <row r="6" spans="1:20" x14ac:dyDescent="0.2">
      <c r="A6" s="96" t="s">
        <v>181</v>
      </c>
      <c r="B6" s="153">
        <v>1231.09843084</v>
      </c>
      <c r="C6" s="154">
        <v>285.64730339000005</v>
      </c>
      <c r="D6" s="155">
        <v>254.28521739999999</v>
      </c>
      <c r="E6" s="151">
        <v>1771.0309516299999</v>
      </c>
      <c r="F6" s="101"/>
      <c r="G6" s="96" t="s">
        <v>181</v>
      </c>
      <c r="H6" s="253">
        <f t="shared" si="0"/>
        <v>0.18024716850932787</v>
      </c>
      <c r="I6" s="254">
        <f t="shared" si="0"/>
        <v>0.2728245495606495</v>
      </c>
      <c r="J6" s="254">
        <f t="shared" si="0"/>
        <v>0.31722263763364811</v>
      </c>
      <c r="K6" s="253">
        <f t="shared" si="0"/>
        <v>0.2040674317627931</v>
      </c>
      <c r="L6" s="93"/>
      <c r="M6" s="93"/>
      <c r="O6" s="93"/>
    </row>
    <row r="8" spans="1:20" x14ac:dyDescent="0.2">
      <c r="A8" s="46" t="s">
        <v>343</v>
      </c>
    </row>
    <row r="9" spans="1:20" x14ac:dyDescent="0.2">
      <c r="A9" s="46" t="s">
        <v>345</v>
      </c>
    </row>
    <row r="10" spans="1:20" x14ac:dyDescent="0.2">
      <c r="A10" s="20" t="s">
        <v>344</v>
      </c>
    </row>
    <row r="11" spans="1:20" x14ac:dyDescent="0.2">
      <c r="A11" s="46" t="s">
        <v>338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"/>
  <sheetViews>
    <sheetView zoomScaleNormal="100" workbookViewId="0">
      <selection activeCell="C19" sqref="C19"/>
    </sheetView>
  </sheetViews>
  <sheetFormatPr baseColWidth="10" defaultColWidth="11.42578125" defaultRowHeight="11.25" x14ac:dyDescent="0.2"/>
  <cols>
    <col min="1" max="1" width="18.85546875" style="42" customWidth="1"/>
    <col min="2" max="3" width="11.42578125" style="42"/>
    <col min="4" max="4" width="14" style="70" customWidth="1"/>
    <col min="5" max="16384" width="11.42578125" style="42"/>
  </cols>
  <sheetData>
    <row r="1" spans="1:9" x14ac:dyDescent="0.2">
      <c r="A1" s="107" t="s">
        <v>292</v>
      </c>
    </row>
    <row r="2" spans="1:9" x14ac:dyDescent="0.2">
      <c r="A2" s="357" t="s">
        <v>393</v>
      </c>
    </row>
    <row r="3" spans="1:9" ht="15" x14ac:dyDescent="0.25">
      <c r="A3" s="482"/>
      <c r="B3" s="483" t="s">
        <v>8</v>
      </c>
      <c r="C3" s="483" t="s">
        <v>9</v>
      </c>
      <c r="D3" s="361" t="s">
        <v>10</v>
      </c>
      <c r="E3" s="484" t="s">
        <v>1</v>
      </c>
      <c r="F3" s="484" t="s">
        <v>2</v>
      </c>
      <c r="G3" s="362"/>
      <c r="I3" s="108"/>
    </row>
    <row r="4" spans="1:9" x14ac:dyDescent="0.2">
      <c r="A4" s="482"/>
      <c r="B4" s="483"/>
      <c r="C4" s="483"/>
      <c r="D4" s="16" t="s">
        <v>353</v>
      </c>
      <c r="E4" s="484"/>
      <c r="F4" s="484"/>
      <c r="G4" s="362"/>
    </row>
    <row r="5" spans="1:9" x14ac:dyDescent="0.2">
      <c r="A5" s="363" t="s">
        <v>11</v>
      </c>
      <c r="B5" s="294">
        <v>5317.6241026799999</v>
      </c>
      <c r="C5" s="294">
        <v>1843.1</v>
      </c>
      <c r="D5" s="364">
        <v>7160.7241026800002</v>
      </c>
      <c r="E5" s="365">
        <v>1052.64525284</v>
      </c>
      <c r="F5" s="365">
        <v>802.39800491999995</v>
      </c>
      <c r="G5" s="366"/>
    </row>
    <row r="6" spans="1:9" ht="15" x14ac:dyDescent="0.25">
      <c r="A6" s="246" t="s">
        <v>4</v>
      </c>
      <c r="B6" s="105">
        <v>4224.6252883500001</v>
      </c>
      <c r="C6" s="105">
        <v>1477</v>
      </c>
      <c r="D6" s="367">
        <v>5701.6252883500001</v>
      </c>
      <c r="E6" s="368">
        <v>763.80163665999999</v>
      </c>
      <c r="F6" s="369">
        <v>547.36326509999992</v>
      </c>
      <c r="G6" s="362"/>
      <c r="I6" s="110"/>
    </row>
    <row r="7" spans="1:9" x14ac:dyDescent="0.2">
      <c r="A7" s="246" t="s">
        <v>5</v>
      </c>
      <c r="B7" s="105">
        <v>1092.99881433</v>
      </c>
      <c r="C7" s="105">
        <v>366.1</v>
      </c>
      <c r="D7" s="367">
        <v>1459.0988143300001</v>
      </c>
      <c r="E7" s="368">
        <v>288.84361618000003</v>
      </c>
      <c r="F7" s="369">
        <v>255.03473982</v>
      </c>
      <c r="G7" s="362"/>
    </row>
    <row r="8" spans="1:9" x14ac:dyDescent="0.2">
      <c r="A8" s="363" t="s">
        <v>12</v>
      </c>
      <c r="B8" s="294">
        <v>113.78181564194169</v>
      </c>
      <c r="C8" s="294">
        <v>29.083350727694437</v>
      </c>
      <c r="D8" s="364">
        <v>113</v>
      </c>
      <c r="E8" s="370">
        <v>16</v>
      </c>
      <c r="F8" s="365">
        <v>11.895462888391016</v>
      </c>
      <c r="G8" s="362"/>
    </row>
    <row r="9" spans="1:9" x14ac:dyDescent="0.2">
      <c r="A9" s="246" t="s">
        <v>4</v>
      </c>
      <c r="B9" s="105">
        <v>90.394794072237346</v>
      </c>
      <c r="C9" s="105">
        <v>23.306445133093529</v>
      </c>
      <c r="D9" s="367">
        <v>90</v>
      </c>
      <c r="E9" s="368">
        <v>11</v>
      </c>
      <c r="F9" s="369">
        <v>8.1146006926011136</v>
      </c>
      <c r="G9" s="362"/>
    </row>
    <row r="10" spans="1:9" x14ac:dyDescent="0.2">
      <c r="A10" s="246" t="s">
        <v>5</v>
      </c>
      <c r="B10" s="105">
        <v>23.387021569704356</v>
      </c>
      <c r="C10" s="105">
        <v>5.7769055946009082</v>
      </c>
      <c r="D10" s="367">
        <v>23</v>
      </c>
      <c r="E10" s="368">
        <v>4</v>
      </c>
      <c r="F10" s="369">
        <v>3.7808621957899029</v>
      </c>
      <c r="G10" s="362"/>
    </row>
    <row r="11" spans="1:9" s="150" customFormat="1" x14ac:dyDescent="0.2">
      <c r="A11" s="371" t="s">
        <v>13</v>
      </c>
      <c r="B11" s="372">
        <v>7.4907719543591253E-2</v>
      </c>
      <c r="C11" s="372">
        <v>4.9927401851956849E-2</v>
      </c>
      <c r="D11" s="373">
        <v>6.6361620330418009E-2</v>
      </c>
      <c r="E11" s="373">
        <v>1.5608456804867091E-2</v>
      </c>
      <c r="F11" s="373">
        <v>2.3273158791556205E-2</v>
      </c>
      <c r="G11" s="374"/>
    </row>
    <row r="12" spans="1:9" x14ac:dyDescent="0.2">
      <c r="A12" s="246" t="s">
        <v>4</v>
      </c>
      <c r="B12" s="106">
        <v>7.5617979672621183E-2</v>
      </c>
      <c r="C12" s="106">
        <v>5.5413260898385282E-2</v>
      </c>
      <c r="D12" s="106">
        <v>6.9091959179651163E-2</v>
      </c>
      <c r="E12" s="106">
        <v>1.3392697973390004E-2</v>
      </c>
      <c r="F12" s="106">
        <v>2.5097354609896556E-2</v>
      </c>
      <c r="G12" s="362"/>
    </row>
    <row r="13" spans="1:9" x14ac:dyDescent="0.2">
      <c r="A13" s="246" t="s">
        <v>5</v>
      </c>
      <c r="B13" s="106">
        <v>7.2283500716222471E-2</v>
      </c>
      <c r="C13" s="106">
        <v>3.5677634935555959E-2</v>
      </c>
      <c r="D13" s="106">
        <v>5.7484824729588865E-2</v>
      </c>
      <c r="E13" s="106">
        <v>2.7748077830827611E-2</v>
      </c>
      <c r="F13" s="106">
        <v>2.0132520233979066E-2</v>
      </c>
      <c r="G13" s="362"/>
    </row>
    <row r="15" spans="1:9" x14ac:dyDescent="0.2">
      <c r="A15" s="42" t="s">
        <v>344</v>
      </c>
    </row>
    <row r="16" spans="1:9" x14ac:dyDescent="0.2">
      <c r="A16" s="42" t="s">
        <v>338</v>
      </c>
    </row>
    <row r="17" spans="1:6" x14ac:dyDescent="0.2">
      <c r="A17" s="109"/>
      <c r="B17" s="109"/>
      <c r="C17" s="109"/>
      <c r="D17" s="109"/>
      <c r="E17" s="109"/>
      <c r="F17" s="109"/>
    </row>
    <row r="18" spans="1:6" x14ac:dyDescent="0.2">
      <c r="A18" s="109"/>
      <c r="B18" s="109"/>
      <c r="C18" s="109"/>
      <c r="D18" s="109"/>
      <c r="E18" s="109"/>
      <c r="F18" s="109"/>
    </row>
    <row r="19" spans="1:6" x14ac:dyDescent="0.2">
      <c r="A19" s="109"/>
    </row>
    <row r="20" spans="1:6" x14ac:dyDescent="0.2">
      <c r="A20" s="109"/>
    </row>
    <row r="21" spans="1:6" x14ac:dyDescent="0.2">
      <c r="A21" s="109"/>
    </row>
  </sheetData>
  <mergeCells count="5">
    <mergeCell ref="A3:A4"/>
    <mergeCell ref="B3:B4"/>
    <mergeCell ref="C3:C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B99"/>
  <sheetViews>
    <sheetView zoomScaleNormal="100" workbookViewId="0">
      <selection activeCell="D168" sqref="D168"/>
    </sheetView>
  </sheetViews>
  <sheetFormatPr baseColWidth="10" defaultColWidth="11.5703125" defaultRowHeight="11.25" x14ac:dyDescent="0.2"/>
  <cols>
    <col min="1" max="1" width="25.42578125" style="9" customWidth="1"/>
    <col min="2" max="2" width="21.5703125" style="9" customWidth="1"/>
    <col min="3" max="3" width="13.140625" style="9" customWidth="1"/>
    <col min="4" max="7" width="10.7109375" style="9" customWidth="1"/>
    <col min="8" max="8" width="10" style="9" customWidth="1"/>
    <col min="9" max="9" width="11.42578125" style="9" customWidth="1"/>
    <col min="10" max="14" width="9.7109375" style="9" customWidth="1"/>
    <col min="15" max="15" width="9.7109375" style="72" customWidth="1"/>
    <col min="16" max="18" width="9.7109375" style="66" customWidth="1"/>
    <col min="19" max="19" width="10.28515625" style="66" bestFit="1" customWidth="1"/>
    <col min="20" max="21" width="10.28515625" style="69" bestFit="1" customWidth="1"/>
    <col min="22" max="22" width="12" style="9" bestFit="1" customWidth="1"/>
    <col min="23" max="24" width="12" style="9" customWidth="1"/>
    <col min="25" max="258" width="11.5703125" style="9"/>
    <col min="259" max="259" width="16.85546875" style="9" customWidth="1"/>
    <col min="260" max="260" width="21.5703125" style="9" customWidth="1"/>
    <col min="261" max="265" width="10.7109375" style="9" customWidth="1"/>
    <col min="266" max="266" width="10" style="9" customWidth="1"/>
    <col min="267" max="267" width="11.42578125" style="9" customWidth="1"/>
    <col min="268" max="271" width="9.7109375" style="9" customWidth="1"/>
    <col min="272" max="514" width="11.5703125" style="9"/>
    <col min="515" max="515" width="16.85546875" style="9" customWidth="1"/>
    <col min="516" max="516" width="21.5703125" style="9" customWidth="1"/>
    <col min="517" max="521" width="10.7109375" style="9" customWidth="1"/>
    <col min="522" max="522" width="10" style="9" customWidth="1"/>
    <col min="523" max="523" width="11.42578125" style="9" customWidth="1"/>
    <col min="524" max="527" width="9.7109375" style="9" customWidth="1"/>
    <col min="528" max="770" width="11.5703125" style="9"/>
    <col min="771" max="771" width="16.85546875" style="9" customWidth="1"/>
    <col min="772" max="772" width="21.5703125" style="9" customWidth="1"/>
    <col min="773" max="777" width="10.7109375" style="9" customWidth="1"/>
    <col min="778" max="778" width="10" style="9" customWidth="1"/>
    <col min="779" max="779" width="11.42578125" style="9" customWidth="1"/>
    <col min="780" max="783" width="9.7109375" style="9" customWidth="1"/>
    <col min="784" max="1026" width="11.5703125" style="9"/>
    <col min="1027" max="1027" width="16.85546875" style="9" customWidth="1"/>
    <col min="1028" max="1028" width="21.5703125" style="9" customWidth="1"/>
    <col min="1029" max="1033" width="10.7109375" style="9" customWidth="1"/>
    <col min="1034" max="1034" width="10" style="9" customWidth="1"/>
    <col min="1035" max="1035" width="11.42578125" style="9" customWidth="1"/>
    <col min="1036" max="1039" width="9.7109375" style="9" customWidth="1"/>
    <col min="1040" max="1282" width="11.5703125" style="9"/>
    <col min="1283" max="1283" width="16.85546875" style="9" customWidth="1"/>
    <col min="1284" max="1284" width="21.5703125" style="9" customWidth="1"/>
    <col min="1285" max="1289" width="10.7109375" style="9" customWidth="1"/>
    <col min="1290" max="1290" width="10" style="9" customWidth="1"/>
    <col min="1291" max="1291" width="11.42578125" style="9" customWidth="1"/>
    <col min="1292" max="1295" width="9.7109375" style="9" customWidth="1"/>
    <col min="1296" max="1538" width="11.5703125" style="9"/>
    <col min="1539" max="1539" width="16.85546875" style="9" customWidth="1"/>
    <col min="1540" max="1540" width="21.5703125" style="9" customWidth="1"/>
    <col min="1541" max="1545" width="10.7109375" style="9" customWidth="1"/>
    <col min="1546" max="1546" width="10" style="9" customWidth="1"/>
    <col min="1547" max="1547" width="11.42578125" style="9" customWidth="1"/>
    <col min="1548" max="1551" width="9.7109375" style="9" customWidth="1"/>
    <col min="1552" max="1794" width="11.5703125" style="9"/>
    <col min="1795" max="1795" width="16.85546875" style="9" customWidth="1"/>
    <col min="1796" max="1796" width="21.5703125" style="9" customWidth="1"/>
    <col min="1797" max="1801" width="10.7109375" style="9" customWidth="1"/>
    <col min="1802" max="1802" width="10" style="9" customWidth="1"/>
    <col min="1803" max="1803" width="11.42578125" style="9" customWidth="1"/>
    <col min="1804" max="1807" width="9.7109375" style="9" customWidth="1"/>
    <col min="1808" max="2050" width="11.5703125" style="9"/>
    <col min="2051" max="2051" width="16.85546875" style="9" customWidth="1"/>
    <col min="2052" max="2052" width="21.5703125" style="9" customWidth="1"/>
    <col min="2053" max="2057" width="10.7109375" style="9" customWidth="1"/>
    <col min="2058" max="2058" width="10" style="9" customWidth="1"/>
    <col min="2059" max="2059" width="11.42578125" style="9" customWidth="1"/>
    <col min="2060" max="2063" width="9.7109375" style="9" customWidth="1"/>
    <col min="2064" max="2306" width="11.5703125" style="9"/>
    <col min="2307" max="2307" width="16.85546875" style="9" customWidth="1"/>
    <col min="2308" max="2308" width="21.5703125" style="9" customWidth="1"/>
    <col min="2309" max="2313" width="10.7109375" style="9" customWidth="1"/>
    <col min="2314" max="2314" width="10" style="9" customWidth="1"/>
    <col min="2315" max="2315" width="11.42578125" style="9" customWidth="1"/>
    <col min="2316" max="2319" width="9.7109375" style="9" customWidth="1"/>
    <col min="2320" max="2562" width="11.5703125" style="9"/>
    <col min="2563" max="2563" width="16.85546875" style="9" customWidth="1"/>
    <col min="2564" max="2564" width="21.5703125" style="9" customWidth="1"/>
    <col min="2565" max="2569" width="10.7109375" style="9" customWidth="1"/>
    <col min="2570" max="2570" width="10" style="9" customWidth="1"/>
    <col min="2571" max="2571" width="11.42578125" style="9" customWidth="1"/>
    <col min="2572" max="2575" width="9.7109375" style="9" customWidth="1"/>
    <col min="2576" max="2818" width="11.5703125" style="9"/>
    <col min="2819" max="2819" width="16.85546875" style="9" customWidth="1"/>
    <col min="2820" max="2820" width="21.5703125" style="9" customWidth="1"/>
    <col min="2821" max="2825" width="10.7109375" style="9" customWidth="1"/>
    <col min="2826" max="2826" width="10" style="9" customWidth="1"/>
    <col min="2827" max="2827" width="11.42578125" style="9" customWidth="1"/>
    <col min="2828" max="2831" width="9.7109375" style="9" customWidth="1"/>
    <col min="2832" max="3074" width="11.5703125" style="9"/>
    <col min="3075" max="3075" width="16.85546875" style="9" customWidth="1"/>
    <col min="3076" max="3076" width="21.5703125" style="9" customWidth="1"/>
    <col min="3077" max="3081" width="10.7109375" style="9" customWidth="1"/>
    <col min="3082" max="3082" width="10" style="9" customWidth="1"/>
    <col min="3083" max="3083" width="11.42578125" style="9" customWidth="1"/>
    <col min="3084" max="3087" width="9.7109375" style="9" customWidth="1"/>
    <col min="3088" max="3330" width="11.5703125" style="9"/>
    <col min="3331" max="3331" width="16.85546875" style="9" customWidth="1"/>
    <col min="3332" max="3332" width="21.5703125" style="9" customWidth="1"/>
    <col min="3333" max="3337" width="10.7109375" style="9" customWidth="1"/>
    <col min="3338" max="3338" width="10" style="9" customWidth="1"/>
    <col min="3339" max="3339" width="11.42578125" style="9" customWidth="1"/>
    <col min="3340" max="3343" width="9.7109375" style="9" customWidth="1"/>
    <col min="3344" max="3586" width="11.5703125" style="9"/>
    <col min="3587" max="3587" width="16.85546875" style="9" customWidth="1"/>
    <col min="3588" max="3588" width="21.5703125" style="9" customWidth="1"/>
    <col min="3589" max="3593" width="10.7109375" style="9" customWidth="1"/>
    <col min="3594" max="3594" width="10" style="9" customWidth="1"/>
    <col min="3595" max="3595" width="11.42578125" style="9" customWidth="1"/>
    <col min="3596" max="3599" width="9.7109375" style="9" customWidth="1"/>
    <col min="3600" max="3842" width="11.5703125" style="9"/>
    <col min="3843" max="3843" width="16.85546875" style="9" customWidth="1"/>
    <col min="3844" max="3844" width="21.5703125" style="9" customWidth="1"/>
    <col min="3845" max="3849" width="10.7109375" style="9" customWidth="1"/>
    <col min="3850" max="3850" width="10" style="9" customWidth="1"/>
    <col min="3851" max="3851" width="11.42578125" style="9" customWidth="1"/>
    <col min="3852" max="3855" width="9.7109375" style="9" customWidth="1"/>
    <col min="3856" max="4098" width="11.5703125" style="9"/>
    <col min="4099" max="4099" width="16.85546875" style="9" customWidth="1"/>
    <col min="4100" max="4100" width="21.5703125" style="9" customWidth="1"/>
    <col min="4101" max="4105" width="10.7109375" style="9" customWidth="1"/>
    <col min="4106" max="4106" width="10" style="9" customWidth="1"/>
    <col min="4107" max="4107" width="11.42578125" style="9" customWidth="1"/>
    <col min="4108" max="4111" width="9.7109375" style="9" customWidth="1"/>
    <col min="4112" max="4354" width="11.5703125" style="9"/>
    <col min="4355" max="4355" width="16.85546875" style="9" customWidth="1"/>
    <col min="4356" max="4356" width="21.5703125" style="9" customWidth="1"/>
    <col min="4357" max="4361" width="10.7109375" style="9" customWidth="1"/>
    <col min="4362" max="4362" width="10" style="9" customWidth="1"/>
    <col min="4363" max="4363" width="11.42578125" style="9" customWidth="1"/>
    <col min="4364" max="4367" width="9.7109375" style="9" customWidth="1"/>
    <col min="4368" max="4610" width="11.5703125" style="9"/>
    <col min="4611" max="4611" width="16.85546875" style="9" customWidth="1"/>
    <col min="4612" max="4612" width="21.5703125" style="9" customWidth="1"/>
    <col min="4613" max="4617" width="10.7109375" style="9" customWidth="1"/>
    <col min="4618" max="4618" width="10" style="9" customWidth="1"/>
    <col min="4619" max="4619" width="11.42578125" style="9" customWidth="1"/>
    <col min="4620" max="4623" width="9.7109375" style="9" customWidth="1"/>
    <col min="4624" max="4866" width="11.5703125" style="9"/>
    <col min="4867" max="4867" width="16.85546875" style="9" customWidth="1"/>
    <col min="4868" max="4868" width="21.5703125" style="9" customWidth="1"/>
    <col min="4869" max="4873" width="10.7109375" style="9" customWidth="1"/>
    <col min="4874" max="4874" width="10" style="9" customWidth="1"/>
    <col min="4875" max="4875" width="11.42578125" style="9" customWidth="1"/>
    <col min="4876" max="4879" width="9.7109375" style="9" customWidth="1"/>
    <col min="4880" max="5122" width="11.5703125" style="9"/>
    <col min="5123" max="5123" width="16.85546875" style="9" customWidth="1"/>
    <col min="5124" max="5124" width="21.5703125" style="9" customWidth="1"/>
    <col min="5125" max="5129" width="10.7109375" style="9" customWidth="1"/>
    <col min="5130" max="5130" width="10" style="9" customWidth="1"/>
    <col min="5131" max="5131" width="11.42578125" style="9" customWidth="1"/>
    <col min="5132" max="5135" width="9.7109375" style="9" customWidth="1"/>
    <col min="5136" max="5378" width="11.5703125" style="9"/>
    <col min="5379" max="5379" width="16.85546875" style="9" customWidth="1"/>
    <col min="5380" max="5380" width="21.5703125" style="9" customWidth="1"/>
    <col min="5381" max="5385" width="10.7109375" style="9" customWidth="1"/>
    <col min="5386" max="5386" width="10" style="9" customWidth="1"/>
    <col min="5387" max="5387" width="11.42578125" style="9" customWidth="1"/>
    <col min="5388" max="5391" width="9.7109375" style="9" customWidth="1"/>
    <col min="5392" max="5634" width="11.5703125" style="9"/>
    <col min="5635" max="5635" width="16.85546875" style="9" customWidth="1"/>
    <col min="5636" max="5636" width="21.5703125" style="9" customWidth="1"/>
    <col min="5637" max="5641" width="10.7109375" style="9" customWidth="1"/>
    <col min="5642" max="5642" width="10" style="9" customWidth="1"/>
    <col min="5643" max="5643" width="11.42578125" style="9" customWidth="1"/>
    <col min="5644" max="5647" width="9.7109375" style="9" customWidth="1"/>
    <col min="5648" max="5890" width="11.5703125" style="9"/>
    <col min="5891" max="5891" width="16.85546875" style="9" customWidth="1"/>
    <col min="5892" max="5892" width="21.5703125" style="9" customWidth="1"/>
    <col min="5893" max="5897" width="10.7109375" style="9" customWidth="1"/>
    <col min="5898" max="5898" width="10" style="9" customWidth="1"/>
    <col min="5899" max="5899" width="11.42578125" style="9" customWidth="1"/>
    <col min="5900" max="5903" width="9.7109375" style="9" customWidth="1"/>
    <col min="5904" max="6146" width="11.5703125" style="9"/>
    <col min="6147" max="6147" width="16.85546875" style="9" customWidth="1"/>
    <col min="6148" max="6148" width="21.5703125" style="9" customWidth="1"/>
    <col min="6149" max="6153" width="10.7109375" style="9" customWidth="1"/>
    <col min="6154" max="6154" width="10" style="9" customWidth="1"/>
    <col min="6155" max="6155" width="11.42578125" style="9" customWidth="1"/>
    <col min="6156" max="6159" width="9.7109375" style="9" customWidth="1"/>
    <col min="6160" max="6402" width="11.5703125" style="9"/>
    <col min="6403" max="6403" width="16.85546875" style="9" customWidth="1"/>
    <col min="6404" max="6404" width="21.5703125" style="9" customWidth="1"/>
    <col min="6405" max="6409" width="10.7109375" style="9" customWidth="1"/>
    <col min="6410" max="6410" width="10" style="9" customWidth="1"/>
    <col min="6411" max="6411" width="11.42578125" style="9" customWidth="1"/>
    <col min="6412" max="6415" width="9.7109375" style="9" customWidth="1"/>
    <col min="6416" max="6658" width="11.5703125" style="9"/>
    <col min="6659" max="6659" width="16.85546875" style="9" customWidth="1"/>
    <col min="6660" max="6660" width="21.5703125" style="9" customWidth="1"/>
    <col min="6661" max="6665" width="10.7109375" style="9" customWidth="1"/>
    <col min="6666" max="6666" width="10" style="9" customWidth="1"/>
    <col min="6667" max="6667" width="11.42578125" style="9" customWidth="1"/>
    <col min="6668" max="6671" width="9.7109375" style="9" customWidth="1"/>
    <col min="6672" max="6914" width="11.5703125" style="9"/>
    <col min="6915" max="6915" width="16.85546875" style="9" customWidth="1"/>
    <col min="6916" max="6916" width="21.5703125" style="9" customWidth="1"/>
    <col min="6917" max="6921" width="10.7109375" style="9" customWidth="1"/>
    <col min="6922" max="6922" width="10" style="9" customWidth="1"/>
    <col min="6923" max="6923" width="11.42578125" style="9" customWidth="1"/>
    <col min="6924" max="6927" width="9.7109375" style="9" customWidth="1"/>
    <col min="6928" max="7170" width="11.5703125" style="9"/>
    <col min="7171" max="7171" width="16.85546875" style="9" customWidth="1"/>
    <col min="7172" max="7172" width="21.5703125" style="9" customWidth="1"/>
    <col min="7173" max="7177" width="10.7109375" style="9" customWidth="1"/>
    <col min="7178" max="7178" width="10" style="9" customWidth="1"/>
    <col min="7179" max="7179" width="11.42578125" style="9" customWidth="1"/>
    <col min="7180" max="7183" width="9.7109375" style="9" customWidth="1"/>
    <col min="7184" max="7426" width="11.5703125" style="9"/>
    <col min="7427" max="7427" width="16.85546875" style="9" customWidth="1"/>
    <col min="7428" max="7428" width="21.5703125" style="9" customWidth="1"/>
    <col min="7429" max="7433" width="10.7109375" style="9" customWidth="1"/>
    <col min="7434" max="7434" width="10" style="9" customWidth="1"/>
    <col min="7435" max="7435" width="11.42578125" style="9" customWidth="1"/>
    <col min="7436" max="7439" width="9.7109375" style="9" customWidth="1"/>
    <col min="7440" max="7682" width="11.5703125" style="9"/>
    <col min="7683" max="7683" width="16.85546875" style="9" customWidth="1"/>
    <col min="7684" max="7684" width="21.5703125" style="9" customWidth="1"/>
    <col min="7685" max="7689" width="10.7109375" style="9" customWidth="1"/>
    <col min="7690" max="7690" width="10" style="9" customWidth="1"/>
    <col min="7691" max="7691" width="11.42578125" style="9" customWidth="1"/>
    <col min="7692" max="7695" width="9.7109375" style="9" customWidth="1"/>
    <col min="7696" max="7938" width="11.5703125" style="9"/>
    <col min="7939" max="7939" width="16.85546875" style="9" customWidth="1"/>
    <col min="7940" max="7940" width="21.5703125" style="9" customWidth="1"/>
    <col min="7941" max="7945" width="10.7109375" style="9" customWidth="1"/>
    <col min="7946" max="7946" width="10" style="9" customWidth="1"/>
    <col min="7947" max="7947" width="11.42578125" style="9" customWidth="1"/>
    <col min="7948" max="7951" width="9.7109375" style="9" customWidth="1"/>
    <col min="7952" max="8194" width="11.5703125" style="9"/>
    <col min="8195" max="8195" width="16.85546875" style="9" customWidth="1"/>
    <col min="8196" max="8196" width="21.5703125" style="9" customWidth="1"/>
    <col min="8197" max="8201" width="10.7109375" style="9" customWidth="1"/>
    <col min="8202" max="8202" width="10" style="9" customWidth="1"/>
    <col min="8203" max="8203" width="11.42578125" style="9" customWidth="1"/>
    <col min="8204" max="8207" width="9.7109375" style="9" customWidth="1"/>
    <col min="8208" max="8450" width="11.5703125" style="9"/>
    <col min="8451" max="8451" width="16.85546875" style="9" customWidth="1"/>
    <col min="8452" max="8452" width="21.5703125" style="9" customWidth="1"/>
    <col min="8453" max="8457" width="10.7109375" style="9" customWidth="1"/>
    <col min="8458" max="8458" width="10" style="9" customWidth="1"/>
    <col min="8459" max="8459" width="11.42578125" style="9" customWidth="1"/>
    <col min="8460" max="8463" width="9.7109375" style="9" customWidth="1"/>
    <col min="8464" max="8706" width="11.5703125" style="9"/>
    <col min="8707" max="8707" width="16.85546875" style="9" customWidth="1"/>
    <col min="8708" max="8708" width="21.5703125" style="9" customWidth="1"/>
    <col min="8709" max="8713" width="10.7109375" style="9" customWidth="1"/>
    <col min="8714" max="8714" width="10" style="9" customWidth="1"/>
    <col min="8715" max="8715" width="11.42578125" style="9" customWidth="1"/>
    <col min="8716" max="8719" width="9.7109375" style="9" customWidth="1"/>
    <col min="8720" max="8962" width="11.5703125" style="9"/>
    <col min="8963" max="8963" width="16.85546875" style="9" customWidth="1"/>
    <col min="8964" max="8964" width="21.5703125" style="9" customWidth="1"/>
    <col min="8965" max="8969" width="10.7109375" style="9" customWidth="1"/>
    <col min="8970" max="8970" width="10" style="9" customWidth="1"/>
    <col min="8971" max="8971" width="11.42578125" style="9" customWidth="1"/>
    <col min="8972" max="8975" width="9.7109375" style="9" customWidth="1"/>
    <col min="8976" max="9218" width="11.5703125" style="9"/>
    <col min="9219" max="9219" width="16.85546875" style="9" customWidth="1"/>
    <col min="9220" max="9220" width="21.5703125" style="9" customWidth="1"/>
    <col min="9221" max="9225" width="10.7109375" style="9" customWidth="1"/>
    <col min="9226" max="9226" width="10" style="9" customWidth="1"/>
    <col min="9227" max="9227" width="11.42578125" style="9" customWidth="1"/>
    <col min="9228" max="9231" width="9.7109375" style="9" customWidth="1"/>
    <col min="9232" max="9474" width="11.5703125" style="9"/>
    <col min="9475" max="9475" width="16.85546875" style="9" customWidth="1"/>
    <col min="9476" max="9476" width="21.5703125" style="9" customWidth="1"/>
    <col min="9477" max="9481" width="10.7109375" style="9" customWidth="1"/>
    <col min="9482" max="9482" width="10" style="9" customWidth="1"/>
    <col min="9483" max="9483" width="11.42578125" style="9" customWidth="1"/>
    <col min="9484" max="9487" width="9.7109375" style="9" customWidth="1"/>
    <col min="9488" max="9730" width="11.5703125" style="9"/>
    <col min="9731" max="9731" width="16.85546875" style="9" customWidth="1"/>
    <col min="9732" max="9732" width="21.5703125" style="9" customWidth="1"/>
    <col min="9733" max="9737" width="10.7109375" style="9" customWidth="1"/>
    <col min="9738" max="9738" width="10" style="9" customWidth="1"/>
    <col min="9739" max="9739" width="11.42578125" style="9" customWidth="1"/>
    <col min="9740" max="9743" width="9.7109375" style="9" customWidth="1"/>
    <col min="9744" max="9986" width="11.5703125" style="9"/>
    <col min="9987" max="9987" width="16.85546875" style="9" customWidth="1"/>
    <col min="9988" max="9988" width="21.5703125" style="9" customWidth="1"/>
    <col min="9989" max="9993" width="10.7109375" style="9" customWidth="1"/>
    <col min="9994" max="9994" width="10" style="9" customWidth="1"/>
    <col min="9995" max="9995" width="11.42578125" style="9" customWidth="1"/>
    <col min="9996" max="9999" width="9.7109375" style="9" customWidth="1"/>
    <col min="10000" max="10242" width="11.5703125" style="9"/>
    <col min="10243" max="10243" width="16.85546875" style="9" customWidth="1"/>
    <col min="10244" max="10244" width="21.5703125" style="9" customWidth="1"/>
    <col min="10245" max="10249" width="10.7109375" style="9" customWidth="1"/>
    <col min="10250" max="10250" width="10" style="9" customWidth="1"/>
    <col min="10251" max="10251" width="11.42578125" style="9" customWidth="1"/>
    <col min="10252" max="10255" width="9.7109375" style="9" customWidth="1"/>
    <col min="10256" max="10498" width="11.5703125" style="9"/>
    <col min="10499" max="10499" width="16.85546875" style="9" customWidth="1"/>
    <col min="10500" max="10500" width="21.5703125" style="9" customWidth="1"/>
    <col min="10501" max="10505" width="10.7109375" style="9" customWidth="1"/>
    <col min="10506" max="10506" width="10" style="9" customWidth="1"/>
    <col min="10507" max="10507" width="11.42578125" style="9" customWidth="1"/>
    <col min="10508" max="10511" width="9.7109375" style="9" customWidth="1"/>
    <col min="10512" max="10754" width="11.5703125" style="9"/>
    <col min="10755" max="10755" width="16.85546875" style="9" customWidth="1"/>
    <col min="10756" max="10756" width="21.5703125" style="9" customWidth="1"/>
    <col min="10757" max="10761" width="10.7109375" style="9" customWidth="1"/>
    <col min="10762" max="10762" width="10" style="9" customWidth="1"/>
    <col min="10763" max="10763" width="11.42578125" style="9" customWidth="1"/>
    <col min="10764" max="10767" width="9.7109375" style="9" customWidth="1"/>
    <col min="10768" max="11010" width="11.5703125" style="9"/>
    <col min="11011" max="11011" width="16.85546875" style="9" customWidth="1"/>
    <col min="11012" max="11012" width="21.5703125" style="9" customWidth="1"/>
    <col min="11013" max="11017" width="10.7109375" style="9" customWidth="1"/>
    <col min="11018" max="11018" width="10" style="9" customWidth="1"/>
    <col min="11019" max="11019" width="11.42578125" style="9" customWidth="1"/>
    <col min="11020" max="11023" width="9.7109375" style="9" customWidth="1"/>
    <col min="11024" max="11266" width="11.5703125" style="9"/>
    <col min="11267" max="11267" width="16.85546875" style="9" customWidth="1"/>
    <col min="11268" max="11268" width="21.5703125" style="9" customWidth="1"/>
    <col min="11269" max="11273" width="10.7109375" style="9" customWidth="1"/>
    <col min="11274" max="11274" width="10" style="9" customWidth="1"/>
    <col min="11275" max="11275" width="11.42578125" style="9" customWidth="1"/>
    <col min="11276" max="11279" width="9.7109375" style="9" customWidth="1"/>
    <col min="11280" max="11522" width="11.5703125" style="9"/>
    <col min="11523" max="11523" width="16.85546875" style="9" customWidth="1"/>
    <col min="11524" max="11524" width="21.5703125" style="9" customWidth="1"/>
    <col min="11525" max="11529" width="10.7109375" style="9" customWidth="1"/>
    <col min="11530" max="11530" width="10" style="9" customWidth="1"/>
    <col min="11531" max="11531" width="11.42578125" style="9" customWidth="1"/>
    <col min="11532" max="11535" width="9.7109375" style="9" customWidth="1"/>
    <col min="11536" max="11778" width="11.5703125" style="9"/>
    <col min="11779" max="11779" width="16.85546875" style="9" customWidth="1"/>
    <col min="11780" max="11780" width="21.5703125" style="9" customWidth="1"/>
    <col min="11781" max="11785" width="10.7109375" style="9" customWidth="1"/>
    <col min="11786" max="11786" width="10" style="9" customWidth="1"/>
    <col min="11787" max="11787" width="11.42578125" style="9" customWidth="1"/>
    <col min="11788" max="11791" width="9.7109375" style="9" customWidth="1"/>
    <col min="11792" max="12034" width="11.5703125" style="9"/>
    <col min="12035" max="12035" width="16.85546875" style="9" customWidth="1"/>
    <col min="12036" max="12036" width="21.5703125" style="9" customWidth="1"/>
    <col min="12037" max="12041" width="10.7109375" style="9" customWidth="1"/>
    <col min="12042" max="12042" width="10" style="9" customWidth="1"/>
    <col min="12043" max="12043" width="11.42578125" style="9" customWidth="1"/>
    <col min="12044" max="12047" width="9.7109375" style="9" customWidth="1"/>
    <col min="12048" max="12290" width="11.5703125" style="9"/>
    <col min="12291" max="12291" width="16.85546875" style="9" customWidth="1"/>
    <col min="12292" max="12292" width="21.5703125" style="9" customWidth="1"/>
    <col min="12293" max="12297" width="10.7109375" style="9" customWidth="1"/>
    <col min="12298" max="12298" width="10" style="9" customWidth="1"/>
    <col min="12299" max="12299" width="11.42578125" style="9" customWidth="1"/>
    <col min="12300" max="12303" width="9.7109375" style="9" customWidth="1"/>
    <col min="12304" max="12546" width="11.5703125" style="9"/>
    <col min="12547" max="12547" width="16.85546875" style="9" customWidth="1"/>
    <col min="12548" max="12548" width="21.5703125" style="9" customWidth="1"/>
    <col min="12549" max="12553" width="10.7109375" style="9" customWidth="1"/>
    <col min="12554" max="12554" width="10" style="9" customWidth="1"/>
    <col min="12555" max="12555" width="11.42578125" style="9" customWidth="1"/>
    <col min="12556" max="12559" width="9.7109375" style="9" customWidth="1"/>
    <col min="12560" max="12802" width="11.5703125" style="9"/>
    <col min="12803" max="12803" width="16.85546875" style="9" customWidth="1"/>
    <col min="12804" max="12804" width="21.5703125" style="9" customWidth="1"/>
    <col min="12805" max="12809" width="10.7109375" style="9" customWidth="1"/>
    <col min="12810" max="12810" width="10" style="9" customWidth="1"/>
    <col min="12811" max="12811" width="11.42578125" style="9" customWidth="1"/>
    <col min="12812" max="12815" width="9.7109375" style="9" customWidth="1"/>
    <col min="12816" max="13058" width="11.5703125" style="9"/>
    <col min="13059" max="13059" width="16.85546875" style="9" customWidth="1"/>
    <col min="13060" max="13060" width="21.5703125" style="9" customWidth="1"/>
    <col min="13061" max="13065" width="10.7109375" style="9" customWidth="1"/>
    <col min="13066" max="13066" width="10" style="9" customWidth="1"/>
    <col min="13067" max="13067" width="11.42578125" style="9" customWidth="1"/>
    <col min="13068" max="13071" width="9.7109375" style="9" customWidth="1"/>
    <col min="13072" max="13314" width="11.5703125" style="9"/>
    <col min="13315" max="13315" width="16.85546875" style="9" customWidth="1"/>
    <col min="13316" max="13316" width="21.5703125" style="9" customWidth="1"/>
    <col min="13317" max="13321" width="10.7109375" style="9" customWidth="1"/>
    <col min="13322" max="13322" width="10" style="9" customWidth="1"/>
    <col min="13323" max="13323" width="11.42578125" style="9" customWidth="1"/>
    <col min="13324" max="13327" width="9.7109375" style="9" customWidth="1"/>
    <col min="13328" max="13570" width="11.5703125" style="9"/>
    <col min="13571" max="13571" width="16.85546875" style="9" customWidth="1"/>
    <col min="13572" max="13572" width="21.5703125" style="9" customWidth="1"/>
    <col min="13573" max="13577" width="10.7109375" style="9" customWidth="1"/>
    <col min="13578" max="13578" width="10" style="9" customWidth="1"/>
    <col min="13579" max="13579" width="11.42578125" style="9" customWidth="1"/>
    <col min="13580" max="13583" width="9.7109375" style="9" customWidth="1"/>
    <col min="13584" max="13826" width="11.5703125" style="9"/>
    <col min="13827" max="13827" width="16.85546875" style="9" customWidth="1"/>
    <col min="13828" max="13828" width="21.5703125" style="9" customWidth="1"/>
    <col min="13829" max="13833" width="10.7109375" style="9" customWidth="1"/>
    <col min="13834" max="13834" width="10" style="9" customWidth="1"/>
    <col min="13835" max="13835" width="11.42578125" style="9" customWidth="1"/>
    <col min="13836" max="13839" width="9.7109375" style="9" customWidth="1"/>
    <col min="13840" max="14082" width="11.5703125" style="9"/>
    <col min="14083" max="14083" width="16.85546875" style="9" customWidth="1"/>
    <col min="14084" max="14084" width="21.5703125" style="9" customWidth="1"/>
    <col min="14085" max="14089" width="10.7109375" style="9" customWidth="1"/>
    <col min="14090" max="14090" width="10" style="9" customWidth="1"/>
    <col min="14091" max="14091" width="11.42578125" style="9" customWidth="1"/>
    <col min="14092" max="14095" width="9.7109375" style="9" customWidth="1"/>
    <col min="14096" max="14338" width="11.5703125" style="9"/>
    <col min="14339" max="14339" width="16.85546875" style="9" customWidth="1"/>
    <col min="14340" max="14340" width="21.5703125" style="9" customWidth="1"/>
    <col min="14341" max="14345" width="10.7109375" style="9" customWidth="1"/>
    <col min="14346" max="14346" width="10" style="9" customWidth="1"/>
    <col min="14347" max="14347" width="11.42578125" style="9" customWidth="1"/>
    <col min="14348" max="14351" width="9.7109375" style="9" customWidth="1"/>
    <col min="14352" max="14594" width="11.5703125" style="9"/>
    <col min="14595" max="14595" width="16.85546875" style="9" customWidth="1"/>
    <col min="14596" max="14596" width="21.5703125" style="9" customWidth="1"/>
    <col min="14597" max="14601" width="10.7109375" style="9" customWidth="1"/>
    <col min="14602" max="14602" width="10" style="9" customWidth="1"/>
    <col min="14603" max="14603" width="11.42578125" style="9" customWidth="1"/>
    <col min="14604" max="14607" width="9.7109375" style="9" customWidth="1"/>
    <col min="14608" max="14850" width="11.5703125" style="9"/>
    <col min="14851" max="14851" width="16.85546875" style="9" customWidth="1"/>
    <col min="14852" max="14852" width="21.5703125" style="9" customWidth="1"/>
    <col min="14853" max="14857" width="10.7109375" style="9" customWidth="1"/>
    <col min="14858" max="14858" width="10" style="9" customWidth="1"/>
    <col min="14859" max="14859" width="11.42578125" style="9" customWidth="1"/>
    <col min="14860" max="14863" width="9.7109375" style="9" customWidth="1"/>
    <col min="14864" max="15106" width="11.5703125" style="9"/>
    <col min="15107" max="15107" width="16.85546875" style="9" customWidth="1"/>
    <col min="15108" max="15108" width="21.5703125" style="9" customWidth="1"/>
    <col min="15109" max="15113" width="10.7109375" style="9" customWidth="1"/>
    <col min="15114" max="15114" width="10" style="9" customWidth="1"/>
    <col min="15115" max="15115" width="11.42578125" style="9" customWidth="1"/>
    <col min="15116" max="15119" width="9.7109375" style="9" customWidth="1"/>
    <col min="15120" max="15362" width="11.5703125" style="9"/>
    <col min="15363" max="15363" width="16.85546875" style="9" customWidth="1"/>
    <col min="15364" max="15364" width="21.5703125" style="9" customWidth="1"/>
    <col min="15365" max="15369" width="10.7109375" style="9" customWidth="1"/>
    <col min="15370" max="15370" width="10" style="9" customWidth="1"/>
    <col min="15371" max="15371" width="11.42578125" style="9" customWidth="1"/>
    <col min="15372" max="15375" width="9.7109375" style="9" customWidth="1"/>
    <col min="15376" max="15618" width="11.5703125" style="9"/>
    <col min="15619" max="15619" width="16.85546875" style="9" customWidth="1"/>
    <col min="15620" max="15620" width="21.5703125" style="9" customWidth="1"/>
    <col min="15621" max="15625" width="10.7109375" style="9" customWidth="1"/>
    <col min="15626" max="15626" width="10" style="9" customWidth="1"/>
    <col min="15627" max="15627" width="11.42578125" style="9" customWidth="1"/>
    <col min="15628" max="15631" width="9.7109375" style="9" customWidth="1"/>
    <col min="15632" max="15874" width="11.5703125" style="9"/>
    <col min="15875" max="15875" width="16.85546875" style="9" customWidth="1"/>
    <col min="15876" max="15876" width="21.5703125" style="9" customWidth="1"/>
    <col min="15877" max="15881" width="10.7109375" style="9" customWidth="1"/>
    <col min="15882" max="15882" width="10" style="9" customWidth="1"/>
    <col min="15883" max="15883" width="11.42578125" style="9" customWidth="1"/>
    <col min="15884" max="15887" width="9.7109375" style="9" customWidth="1"/>
    <col min="15888" max="16130" width="11.5703125" style="9"/>
    <col min="16131" max="16131" width="16.85546875" style="9" customWidth="1"/>
    <col min="16132" max="16132" width="21.5703125" style="9" customWidth="1"/>
    <col min="16133" max="16137" width="10.7109375" style="9" customWidth="1"/>
    <col min="16138" max="16138" width="10" style="9" customWidth="1"/>
    <col min="16139" max="16139" width="11.42578125" style="9" customWidth="1"/>
    <col min="16140" max="16143" width="9.7109375" style="9" customWidth="1"/>
    <col min="16144" max="16384" width="11.5703125" style="9"/>
  </cols>
  <sheetData>
    <row r="1" spans="1:28" ht="12" x14ac:dyDescent="0.2">
      <c r="A1" s="485" t="s">
        <v>346</v>
      </c>
      <c r="B1" s="485"/>
      <c r="C1" s="485"/>
      <c r="D1" s="485"/>
      <c r="E1" s="485"/>
      <c r="F1" s="485"/>
      <c r="G1" s="485"/>
      <c r="H1" s="485"/>
      <c r="I1" s="485"/>
      <c r="L1" s="163"/>
      <c r="N1" s="43"/>
      <c r="O1" s="73"/>
      <c r="P1" s="74"/>
      <c r="Q1" s="74"/>
      <c r="R1" s="74"/>
      <c r="S1" s="74"/>
      <c r="T1" s="71"/>
      <c r="U1" s="71"/>
      <c r="V1" s="43"/>
    </row>
    <row r="2" spans="1:28" ht="12" x14ac:dyDescent="0.2">
      <c r="A2" s="358" t="s">
        <v>394</v>
      </c>
      <c r="B2" s="167"/>
      <c r="C2" s="167"/>
      <c r="D2" s="167"/>
      <c r="E2" s="167"/>
      <c r="F2" s="167"/>
      <c r="G2" s="167"/>
      <c r="H2" s="167"/>
      <c r="I2" s="167"/>
      <c r="L2" s="163"/>
      <c r="N2" s="43"/>
      <c r="O2" s="73"/>
      <c r="P2" s="74"/>
      <c r="Q2" s="74"/>
      <c r="R2" s="74"/>
      <c r="S2" s="74"/>
      <c r="T2" s="71"/>
      <c r="U2" s="71"/>
      <c r="V2" s="43"/>
    </row>
    <row r="3" spans="1:28" x14ac:dyDescent="0.2">
      <c r="A3" s="359"/>
      <c r="B3" s="359">
        <v>1978</v>
      </c>
      <c r="C3" s="359">
        <v>1981</v>
      </c>
      <c r="D3" s="359">
        <v>1984</v>
      </c>
      <c r="E3" s="359">
        <v>1987</v>
      </c>
      <c r="F3" s="359">
        <v>1990</v>
      </c>
      <c r="G3" s="359">
        <v>1993</v>
      </c>
      <c r="H3" s="359">
        <v>1996</v>
      </c>
      <c r="I3" s="359">
        <v>2002</v>
      </c>
      <c r="J3" s="359">
        <v>2006</v>
      </c>
      <c r="K3" s="359">
        <v>2010</v>
      </c>
      <c r="L3" s="359">
        <v>2014</v>
      </c>
      <c r="M3" s="359">
        <v>2015</v>
      </c>
      <c r="N3" s="359">
        <v>2016</v>
      </c>
      <c r="O3" s="359">
        <v>2017</v>
      </c>
      <c r="P3" s="359">
        <v>2018</v>
      </c>
      <c r="Q3" s="359">
        <v>2019</v>
      </c>
      <c r="R3" s="359">
        <v>2020</v>
      </c>
      <c r="S3" s="9"/>
      <c r="T3" s="43"/>
      <c r="U3" s="73"/>
      <c r="V3" s="74"/>
      <c r="W3" s="74"/>
      <c r="X3" s="74"/>
      <c r="Y3" s="74"/>
      <c r="Z3" s="71"/>
      <c r="AA3" s="71"/>
      <c r="AB3" s="43"/>
    </row>
    <row r="4" spans="1:28" x14ac:dyDescent="0.2">
      <c r="A4" s="360" t="s">
        <v>8</v>
      </c>
      <c r="B4" s="75">
        <v>84.113802843601917</v>
      </c>
      <c r="C4" s="75">
        <v>104.3514966824645</v>
      </c>
      <c r="D4" s="75">
        <v>129.40949289099532</v>
      </c>
      <c r="E4" s="75">
        <v>144.30602654028442</v>
      </c>
      <c r="F4" s="75">
        <v>156.03006255924177</v>
      </c>
      <c r="G4" s="75">
        <v>168.56853080568726</v>
      </c>
      <c r="H4" s="75">
        <v>159.15520947867304</v>
      </c>
      <c r="I4" s="360">
        <v>163.55882559241712</v>
      </c>
      <c r="J4" s="360">
        <v>154.4864293838863</v>
      </c>
      <c r="K4" s="360">
        <v>152.3272369668247</v>
      </c>
      <c r="L4" s="75">
        <v>146.50309952606639</v>
      </c>
      <c r="M4" s="75">
        <v>129.91965208892407</v>
      </c>
      <c r="N4" s="75">
        <v>126.6559536344529</v>
      </c>
      <c r="O4" s="75">
        <v>129.44859619922235</v>
      </c>
      <c r="P4" s="75">
        <v>134.88332119367772</v>
      </c>
      <c r="Q4" s="75">
        <v>145.24784750380812</v>
      </c>
      <c r="R4" s="75">
        <v>135.0803265944952</v>
      </c>
      <c r="S4" s="9"/>
      <c r="T4" s="43"/>
      <c r="U4" s="73"/>
      <c r="V4" s="74"/>
      <c r="W4" s="74"/>
      <c r="X4" s="74"/>
      <c r="Y4" s="74"/>
      <c r="Z4" s="71"/>
      <c r="AA4" s="71"/>
      <c r="AB4" s="43"/>
    </row>
    <row r="5" spans="1:28" x14ac:dyDescent="0.2">
      <c r="A5" s="360" t="s">
        <v>194</v>
      </c>
      <c r="B5" s="75">
        <v>66.963375355450253</v>
      </c>
      <c r="C5" s="75">
        <v>78.734762085308091</v>
      </c>
      <c r="D5" s="75">
        <v>102.38170710900478</v>
      </c>
      <c r="E5" s="75">
        <v>114.64554123222753</v>
      </c>
      <c r="F5" s="75">
        <v>120.00564170616119</v>
      </c>
      <c r="G5" s="75">
        <v>124.15356398104269</v>
      </c>
      <c r="H5" s="75">
        <v>130.47961895734602</v>
      </c>
      <c r="I5" s="360">
        <v>133.92675071090051</v>
      </c>
      <c r="J5" s="360">
        <v>120.16663412322279</v>
      </c>
      <c r="K5" s="360">
        <v>122.07013270142185</v>
      </c>
      <c r="L5" s="75">
        <v>112.22118483412326</v>
      </c>
      <c r="M5" s="75">
        <v>107.26168437318044</v>
      </c>
      <c r="N5" s="75">
        <v>104.70084399442644</v>
      </c>
      <c r="O5" s="75">
        <v>105.70948955055879</v>
      </c>
      <c r="P5" s="75">
        <v>109.14304846673541</v>
      </c>
      <c r="Q5" s="75">
        <v>113.46573271848064</v>
      </c>
      <c r="R5" s="75">
        <v>109.6283753415006</v>
      </c>
      <c r="S5" s="9"/>
      <c r="T5" s="43"/>
      <c r="U5" s="73"/>
      <c r="V5" s="74"/>
      <c r="W5" s="74"/>
      <c r="X5" s="74"/>
      <c r="Y5" s="74"/>
      <c r="Z5" s="71"/>
      <c r="AA5" s="71"/>
      <c r="AB5" s="43"/>
    </row>
    <row r="6" spans="1:28" x14ac:dyDescent="0.2">
      <c r="A6" s="360" t="s">
        <v>196</v>
      </c>
      <c r="B6" s="75">
        <v>17.159897630331763</v>
      </c>
      <c r="C6" s="75">
        <v>25.607264454976313</v>
      </c>
      <c r="D6" s="75">
        <v>27.027785781990531</v>
      </c>
      <c r="E6" s="75">
        <v>29.736246445497642</v>
      </c>
      <c r="F6" s="75">
        <v>36.024420853080585</v>
      </c>
      <c r="G6" s="75">
        <v>44.414966824644566</v>
      </c>
      <c r="H6" s="75">
        <v>28.685060663507119</v>
      </c>
      <c r="I6" s="360">
        <v>29.641545023696693</v>
      </c>
      <c r="J6" s="360">
        <v>34.319795260663525</v>
      </c>
      <c r="K6" s="360">
        <v>30.247634123222763</v>
      </c>
      <c r="L6" s="75">
        <v>34.281914691943143</v>
      </c>
      <c r="M6" s="75">
        <v>22.657967715743641</v>
      </c>
      <c r="N6" s="75">
        <v>21.95510964002645</v>
      </c>
      <c r="O6" s="75">
        <v>23.739106648663565</v>
      </c>
      <c r="P6" s="75">
        <v>25.740272726942319</v>
      </c>
      <c r="Q6" s="75">
        <v>31.78211478532749</v>
      </c>
      <c r="R6" s="75">
        <v>31.948671842325396</v>
      </c>
      <c r="S6" s="9"/>
      <c r="T6" s="43"/>
      <c r="U6" s="73"/>
      <c r="V6" s="74"/>
      <c r="W6" s="74"/>
      <c r="X6" s="74"/>
      <c r="Y6" s="74"/>
      <c r="Z6" s="71"/>
      <c r="AA6" s="71"/>
      <c r="AB6" s="43"/>
    </row>
    <row r="7" spans="1:28" x14ac:dyDescent="0.2">
      <c r="A7" s="360" t="s">
        <v>195</v>
      </c>
      <c r="B7" s="75"/>
      <c r="C7" s="75"/>
      <c r="D7" s="75"/>
      <c r="E7" s="75"/>
      <c r="F7" s="75"/>
      <c r="G7" s="75"/>
      <c r="H7" s="75"/>
      <c r="I7" s="360">
        <v>188.82516492891003</v>
      </c>
      <c r="J7" s="360">
        <v>201.01323791469201</v>
      </c>
      <c r="K7" s="360">
        <v>196.60015165876786</v>
      </c>
      <c r="L7" s="75">
        <v>188.69520940635286</v>
      </c>
      <c r="M7" s="75">
        <v>178.17223594582575</v>
      </c>
      <c r="N7" s="75">
        <v>167.5841065516008</v>
      </c>
      <c r="O7" s="75">
        <v>172.84094642604819</v>
      </c>
      <c r="P7" s="75">
        <v>181.28305733023328</v>
      </c>
      <c r="Q7" s="75">
        <v>195.83151244401387</v>
      </c>
      <c r="R7" s="75">
        <v>196.8577852581559</v>
      </c>
      <c r="S7" s="9"/>
      <c r="T7" s="43"/>
      <c r="U7" s="73"/>
      <c r="V7" s="74"/>
      <c r="W7" s="74"/>
      <c r="X7" s="74"/>
      <c r="Y7" s="74"/>
      <c r="Z7" s="71"/>
      <c r="AA7" s="71"/>
      <c r="AB7" s="43"/>
    </row>
    <row r="8" spans="1:28" x14ac:dyDescent="0.2">
      <c r="A8" s="360" t="s">
        <v>197</v>
      </c>
      <c r="B8" s="75"/>
      <c r="C8" s="75"/>
      <c r="D8" s="75"/>
      <c r="E8" s="75"/>
      <c r="F8" s="75"/>
      <c r="G8" s="75"/>
      <c r="H8" s="75"/>
      <c r="I8" s="360">
        <v>152.21359526066357</v>
      </c>
      <c r="J8" s="360">
        <v>148.99374691943135</v>
      </c>
      <c r="K8" s="360">
        <v>153.66252701421806</v>
      </c>
      <c r="L8" s="75">
        <v>142.73667399310889</v>
      </c>
      <c r="M8" s="75">
        <v>144.18712898835113</v>
      </c>
      <c r="N8" s="75">
        <v>137.5115323337786</v>
      </c>
      <c r="O8" s="75">
        <v>141.54735589887505</v>
      </c>
      <c r="P8" s="75">
        <v>147.25025668454191</v>
      </c>
      <c r="Q8" s="75">
        <v>153.64383449977788</v>
      </c>
      <c r="R8" s="75">
        <v>154.44901895880483</v>
      </c>
      <c r="S8" s="9"/>
      <c r="T8" s="43"/>
      <c r="U8" s="73"/>
      <c r="V8" s="74"/>
      <c r="W8" s="74"/>
      <c r="X8" s="74"/>
      <c r="Y8" s="74"/>
      <c r="Z8" s="71"/>
      <c r="AA8" s="71"/>
      <c r="AB8" s="43"/>
    </row>
    <row r="9" spans="1:28" x14ac:dyDescent="0.2">
      <c r="A9" s="360" t="s">
        <v>198</v>
      </c>
      <c r="B9" s="75"/>
      <c r="C9" s="75"/>
      <c r="D9" s="75"/>
      <c r="E9" s="75"/>
      <c r="F9" s="75"/>
      <c r="G9" s="75"/>
      <c r="H9" s="75"/>
      <c r="I9" s="360">
        <v>36.61156966824646</v>
      </c>
      <c r="J9" s="360">
        <v>52.019490995260682</v>
      </c>
      <c r="K9" s="360">
        <v>42.947094786729878</v>
      </c>
      <c r="L9" s="75">
        <v>45.958535413243403</v>
      </c>
      <c r="M9" s="75">
        <v>33.985106957474585</v>
      </c>
      <c r="N9" s="75">
        <v>30.072574217822229</v>
      </c>
      <c r="O9" s="75">
        <v>31.293590527173127</v>
      </c>
      <c r="P9" s="75">
        <v>34.03280064569141</v>
      </c>
      <c r="Q9" s="75">
        <v>41.645006527135244</v>
      </c>
      <c r="R9" s="75">
        <v>42.408766299351051</v>
      </c>
      <c r="S9" s="9"/>
      <c r="T9" s="43"/>
      <c r="U9" s="73"/>
      <c r="V9" s="74"/>
      <c r="W9" s="74"/>
      <c r="X9" s="74"/>
      <c r="Y9" s="74"/>
      <c r="Z9" s="71"/>
      <c r="AA9" s="71"/>
      <c r="AB9" s="43"/>
    </row>
    <row r="10" spans="1:28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28" ht="27" customHeight="1" x14ac:dyDescent="0.2">
      <c r="A11" s="486" t="s">
        <v>412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</row>
    <row r="12" spans="1:28" ht="14.25" customHeight="1" x14ac:dyDescent="0.2">
      <c r="A12" s="468" t="s">
        <v>355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</row>
    <row r="13" spans="1:28" ht="14.25" customHeight="1" x14ac:dyDescent="0.2">
      <c r="A13" s="468" t="s">
        <v>354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</row>
    <row r="14" spans="1:28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28" x14ac:dyDescent="0.2">
      <c r="A15" s="45"/>
      <c r="B15" s="50"/>
      <c r="C15" s="45"/>
      <c r="D15" s="45"/>
      <c r="E15" s="45"/>
      <c r="F15" s="45"/>
      <c r="G15" s="45"/>
      <c r="H15" s="45"/>
      <c r="I15" s="45"/>
      <c r="J15" s="45"/>
      <c r="K15" s="45"/>
    </row>
    <row r="16" spans="1:28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2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2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2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2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2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2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2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2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2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2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2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1" x14ac:dyDescent="0.2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1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 x14ac:dyDescent="0.2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 x14ac:dyDescent="0.2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 x14ac:dyDescent="0.2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 x14ac:dyDescent="0.2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 x14ac:dyDescent="0.2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 x14ac:dyDescent="0.2">
      <c r="A98" s="45"/>
    </row>
    <row r="99" spans="1:11" x14ac:dyDescent="0.2">
      <c r="A99" s="45"/>
    </row>
  </sheetData>
  <sheetProtection selectLockedCells="1" selectUnlockedCells="1"/>
  <mergeCells count="2">
    <mergeCell ref="A1:I1"/>
    <mergeCell ref="A11:Q1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AW23"/>
  <sheetViews>
    <sheetView zoomScaleNormal="100" workbookViewId="0">
      <selection activeCell="N11" sqref="N11"/>
    </sheetView>
  </sheetViews>
  <sheetFormatPr baseColWidth="10" defaultColWidth="9" defaultRowHeight="11.25" x14ac:dyDescent="0.2"/>
  <cols>
    <col min="1" max="1" width="14.140625" style="9" bestFit="1" customWidth="1"/>
    <col min="2" max="2" width="5.140625" style="9" customWidth="1"/>
    <col min="3" max="3" width="4.7109375" style="9" customWidth="1"/>
    <col min="4" max="4" width="4.42578125" style="9" customWidth="1"/>
    <col min="5" max="5" width="5" style="9" customWidth="1"/>
    <col min="6" max="6" width="5.28515625" style="9" customWidth="1"/>
    <col min="7" max="7" width="4.7109375" style="9" customWidth="1"/>
    <col min="8" max="8" width="5.5703125" style="9" customWidth="1"/>
    <col min="9" max="9" width="5" style="9" customWidth="1"/>
    <col min="10" max="10" width="4.85546875" style="9" customWidth="1"/>
    <col min="11" max="11" width="4.42578125" style="9" customWidth="1"/>
    <col min="12" max="12" width="4.5703125" style="9" customWidth="1"/>
    <col min="13" max="13" width="4.7109375" style="9" customWidth="1"/>
    <col min="14" max="14" width="4.28515625" style="9" customWidth="1"/>
    <col min="15" max="16" width="4.7109375" style="9" customWidth="1"/>
    <col min="17" max="17" width="4.5703125" style="9" customWidth="1"/>
    <col min="18" max="18" width="4.7109375" style="9" customWidth="1"/>
    <col min="19" max="19" width="5" style="9" customWidth="1"/>
    <col min="20" max="20" width="4.42578125" style="9" customWidth="1"/>
    <col min="21" max="21" width="4.7109375" style="9" customWidth="1"/>
    <col min="22" max="22" width="4.5703125" style="9" customWidth="1"/>
    <col min="23" max="23" width="5" style="9" customWidth="1"/>
    <col min="24" max="24" width="4.7109375" style="9" customWidth="1"/>
    <col min="25" max="25" width="4.42578125" style="9" customWidth="1"/>
    <col min="26" max="26" width="4.28515625" style="9" customWidth="1"/>
    <col min="27" max="28" width="4.85546875" style="9" customWidth="1"/>
    <col min="29" max="29" width="5.140625" style="9" customWidth="1"/>
    <col min="30" max="30" width="4.85546875" style="9" customWidth="1"/>
    <col min="31" max="32" width="5" style="9" customWidth="1"/>
    <col min="33" max="33" width="4.85546875" style="9" customWidth="1"/>
    <col min="34" max="34" width="5.42578125" style="9" customWidth="1"/>
    <col min="35" max="35" width="4.7109375" style="9" customWidth="1"/>
    <col min="36" max="36" width="4.85546875" style="9" customWidth="1"/>
    <col min="37" max="37" width="4.28515625" style="9" customWidth="1"/>
    <col min="38" max="42" width="4.7109375" style="9" customWidth="1"/>
    <col min="43" max="43" width="4.28515625" style="9" customWidth="1"/>
    <col min="44" max="44" width="4.7109375" style="9" customWidth="1"/>
    <col min="45" max="45" width="4.85546875" style="9" customWidth="1"/>
    <col min="46" max="46" width="4.5703125" style="9" customWidth="1"/>
    <col min="47" max="47" width="4.7109375" style="9" customWidth="1"/>
    <col min="48" max="16384" width="9" style="9"/>
  </cols>
  <sheetData>
    <row r="1" spans="1:49" x14ac:dyDescent="0.2">
      <c r="A1" s="8" t="s">
        <v>347</v>
      </c>
      <c r="O1" s="47"/>
    </row>
    <row r="2" spans="1:49" x14ac:dyDescent="0.2">
      <c r="A2" s="375" t="s">
        <v>394</v>
      </c>
    </row>
    <row r="3" spans="1:49" x14ac:dyDescent="0.2">
      <c r="B3" s="43">
        <v>1975</v>
      </c>
      <c r="C3" s="43">
        <v>1976</v>
      </c>
      <c r="D3" s="43">
        <v>1977</v>
      </c>
      <c r="E3" s="43">
        <v>1978</v>
      </c>
      <c r="F3" s="43">
        <v>1979</v>
      </c>
      <c r="G3" s="43">
        <v>1980</v>
      </c>
      <c r="H3" s="43">
        <v>1981</v>
      </c>
      <c r="I3" s="43">
        <v>1982</v>
      </c>
      <c r="J3" s="43">
        <v>1983</v>
      </c>
      <c r="K3" s="43">
        <v>1984</v>
      </c>
      <c r="L3" s="43">
        <v>1985</v>
      </c>
      <c r="M3" s="43">
        <v>1986</v>
      </c>
      <c r="N3" s="43">
        <v>1987</v>
      </c>
      <c r="O3" s="43">
        <v>1988</v>
      </c>
      <c r="P3" s="43">
        <v>1989</v>
      </c>
      <c r="Q3" s="43">
        <v>1990</v>
      </c>
      <c r="R3" s="43">
        <v>1991</v>
      </c>
      <c r="S3" s="43">
        <v>1992</v>
      </c>
      <c r="T3" s="43">
        <v>1993</v>
      </c>
      <c r="U3" s="43">
        <v>1994</v>
      </c>
      <c r="V3" s="43">
        <v>1995</v>
      </c>
      <c r="W3" s="43">
        <v>1996</v>
      </c>
      <c r="X3" s="43">
        <v>1997</v>
      </c>
      <c r="Y3" s="43">
        <v>1998</v>
      </c>
      <c r="Z3" s="43">
        <v>1999</v>
      </c>
      <c r="AA3" s="43">
        <v>2000</v>
      </c>
      <c r="AB3" s="43">
        <v>2001</v>
      </c>
      <c r="AC3" s="43">
        <v>2002</v>
      </c>
      <c r="AD3" s="43">
        <v>2003</v>
      </c>
      <c r="AE3" s="43">
        <v>2004</v>
      </c>
      <c r="AF3" s="43">
        <v>2005</v>
      </c>
      <c r="AG3" s="43">
        <v>2006</v>
      </c>
      <c r="AH3" s="43">
        <v>2007</v>
      </c>
      <c r="AI3" s="43">
        <v>2008</v>
      </c>
      <c r="AJ3" s="43">
        <v>2009</v>
      </c>
      <c r="AK3" s="43">
        <v>2010</v>
      </c>
      <c r="AL3" s="43">
        <v>2011</v>
      </c>
      <c r="AM3" s="43">
        <v>2012</v>
      </c>
      <c r="AN3" s="43">
        <v>2013</v>
      </c>
      <c r="AO3" s="43">
        <v>2014</v>
      </c>
      <c r="AP3" s="43">
        <v>2015</v>
      </c>
      <c r="AQ3" s="9">
        <v>2016</v>
      </c>
      <c r="AR3" s="9">
        <v>2017</v>
      </c>
      <c r="AS3" s="9">
        <v>2018</v>
      </c>
      <c r="AT3" s="9">
        <v>2019</v>
      </c>
      <c r="AU3" s="9">
        <v>2020</v>
      </c>
    </row>
    <row r="4" spans="1:49" x14ac:dyDescent="0.2">
      <c r="A4" s="9" t="s">
        <v>0</v>
      </c>
      <c r="B4" s="164">
        <v>3.71665860138999</v>
      </c>
      <c r="C4" s="164"/>
      <c r="D4" s="164"/>
      <c r="E4" s="164">
        <v>5.2815674861857733</v>
      </c>
      <c r="F4" s="164"/>
      <c r="G4" s="164"/>
      <c r="H4" s="164">
        <v>6.4748105108425591</v>
      </c>
      <c r="I4" s="164"/>
      <c r="J4" s="164"/>
      <c r="K4" s="164">
        <v>8.1179648398781339</v>
      </c>
      <c r="L4" s="164"/>
      <c r="M4" s="164"/>
      <c r="N4" s="164">
        <v>11.365150775829388</v>
      </c>
      <c r="O4" s="164"/>
      <c r="P4" s="164"/>
      <c r="Q4" s="164">
        <v>15.413423479620858</v>
      </c>
      <c r="R4" s="164"/>
      <c r="S4" s="164"/>
      <c r="T4" s="164">
        <v>18.682028847867308</v>
      </c>
      <c r="U4" s="164"/>
      <c r="V4" s="164"/>
      <c r="W4" s="164">
        <v>16.702873303791478</v>
      </c>
      <c r="X4" s="164"/>
      <c r="Y4" s="164"/>
      <c r="Z4" s="164"/>
      <c r="AA4" s="164"/>
      <c r="AB4" s="164"/>
      <c r="AC4" s="164">
        <v>21.780706719905218</v>
      </c>
      <c r="AD4" s="164"/>
      <c r="AE4" s="164"/>
      <c r="AF4" s="164"/>
      <c r="AG4" s="164">
        <v>22.310480678672992</v>
      </c>
      <c r="AH4" s="164"/>
      <c r="AI4" s="164"/>
      <c r="AJ4" s="164"/>
      <c r="AK4" s="164">
        <v>22.139009112737408</v>
      </c>
      <c r="AL4" s="164"/>
      <c r="AM4" s="164"/>
      <c r="AN4" s="164"/>
      <c r="AO4" s="164">
        <v>19.489416280104695</v>
      </c>
      <c r="AP4" s="164">
        <v>16.151542842024959</v>
      </c>
      <c r="AQ4" s="164">
        <v>15.547605722300807</v>
      </c>
      <c r="AR4" s="164">
        <v>14.886215834305291</v>
      </c>
      <c r="AS4" s="164">
        <v>14.677770680396279</v>
      </c>
      <c r="AT4" s="164">
        <v>15.659253491579221</v>
      </c>
      <c r="AU4" s="164">
        <v>15.627358779115966</v>
      </c>
      <c r="AV4" s="49"/>
      <c r="AW4" s="48"/>
    </row>
    <row r="5" spans="1:49" x14ac:dyDescent="0.2">
      <c r="A5" s="9" t="s">
        <v>27</v>
      </c>
      <c r="B5" s="164">
        <v>2.3226504400201793</v>
      </c>
      <c r="C5" s="164"/>
      <c r="D5" s="164"/>
      <c r="E5" s="164">
        <v>3.1493565288409209</v>
      </c>
      <c r="F5" s="164"/>
      <c r="G5" s="164"/>
      <c r="H5" s="164">
        <v>3.8579617478301289</v>
      </c>
      <c r="I5" s="164"/>
      <c r="J5" s="164"/>
      <c r="K5" s="164">
        <v>5.1767547942822647</v>
      </c>
      <c r="L5" s="164"/>
      <c r="M5" s="164"/>
      <c r="N5" s="164">
        <v>7.0270017549763057</v>
      </c>
      <c r="O5" s="164"/>
      <c r="P5" s="164"/>
      <c r="Q5" s="164">
        <v>10.455538884360195</v>
      </c>
      <c r="R5" s="164"/>
      <c r="S5" s="164"/>
      <c r="T5" s="164">
        <v>11.415129451184837</v>
      </c>
      <c r="U5" s="164"/>
      <c r="V5" s="164"/>
      <c r="W5" s="164">
        <v>11.685014298104269</v>
      </c>
      <c r="X5" s="164"/>
      <c r="Y5" s="164"/>
      <c r="Z5" s="164"/>
      <c r="AA5" s="164"/>
      <c r="AB5" s="164"/>
      <c r="AC5" s="164">
        <v>16.582924482938395</v>
      </c>
      <c r="AD5" s="164"/>
      <c r="AE5" s="164"/>
      <c r="AF5" s="164"/>
      <c r="AG5" s="164">
        <v>15.273483188625598</v>
      </c>
      <c r="AH5" s="164"/>
      <c r="AI5" s="164"/>
      <c r="AJ5" s="164"/>
      <c r="AK5" s="164">
        <v>15.248451490068303</v>
      </c>
      <c r="AL5" s="164"/>
      <c r="AM5" s="164"/>
      <c r="AN5" s="164"/>
      <c r="AO5" s="164">
        <v>14.149093688114737</v>
      </c>
      <c r="AP5" s="164">
        <v>11.424843840366178</v>
      </c>
      <c r="AQ5" s="164">
        <v>10.996988379165307</v>
      </c>
      <c r="AR5" s="164">
        <v>11.466063063772319</v>
      </c>
      <c r="AS5" s="164">
        <v>11.379526525141577</v>
      </c>
      <c r="AT5" s="164">
        <v>11.391065612215597</v>
      </c>
      <c r="AU5" s="164">
        <v>11.305961745286027</v>
      </c>
      <c r="AV5" s="49"/>
      <c r="AW5" s="48"/>
    </row>
    <row r="6" spans="1:49" x14ac:dyDescent="0.2">
      <c r="A6" s="9" t="s">
        <v>28</v>
      </c>
      <c r="B6" s="164">
        <v>1.394405042417062</v>
      </c>
      <c r="C6" s="164"/>
      <c r="D6" s="164"/>
      <c r="E6" s="164">
        <v>2.1303410370260667</v>
      </c>
      <c r="F6" s="164"/>
      <c r="G6" s="164"/>
      <c r="H6" s="164">
        <v>2.6145094545319911</v>
      </c>
      <c r="I6" s="164"/>
      <c r="J6" s="164"/>
      <c r="K6" s="164">
        <v>2.9437439784360189</v>
      </c>
      <c r="L6" s="164"/>
      <c r="M6" s="164"/>
      <c r="N6" s="164">
        <v>4.3381490208530815</v>
      </c>
      <c r="O6" s="164"/>
      <c r="P6" s="164"/>
      <c r="Q6" s="164">
        <v>4.9578845952606647</v>
      </c>
      <c r="R6" s="164"/>
      <c r="S6" s="164"/>
      <c r="T6" s="164">
        <v>7.2668993966824695</v>
      </c>
      <c r="U6" s="164"/>
      <c r="V6" s="164"/>
      <c r="W6" s="164">
        <v>5.0178590056872068</v>
      </c>
      <c r="X6" s="164"/>
      <c r="Y6" s="164"/>
      <c r="Z6" s="164"/>
      <c r="AA6" s="164"/>
      <c r="AB6" s="164"/>
      <c r="AC6" s="164">
        <v>5.1977822369668258</v>
      </c>
      <c r="AD6" s="164"/>
      <c r="AE6" s="164"/>
      <c r="AF6" s="164"/>
      <c r="AG6" s="164">
        <v>7.0369974900473968</v>
      </c>
      <c r="AH6" s="164"/>
      <c r="AI6" s="164"/>
      <c r="AJ6" s="164"/>
      <c r="AK6" s="164">
        <v>6.8905576226691014</v>
      </c>
      <c r="AL6" s="164"/>
      <c r="AM6" s="164"/>
      <c r="AN6" s="164"/>
      <c r="AO6" s="164">
        <v>5.3403225919899908</v>
      </c>
      <c r="AP6" s="164">
        <v>4.726699001658786</v>
      </c>
      <c r="AQ6" s="164">
        <v>4.5506173431355013</v>
      </c>
      <c r="AR6" s="164">
        <v>3.4201527705329688</v>
      </c>
      <c r="AS6" s="164">
        <v>3.2982441552547019</v>
      </c>
      <c r="AT6" s="164">
        <v>4.2681878793636256</v>
      </c>
      <c r="AU6" s="164">
        <v>4.3213970338299399</v>
      </c>
      <c r="AV6" s="49"/>
      <c r="AW6" s="48"/>
    </row>
    <row r="7" spans="1:49" x14ac:dyDescent="0.2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49"/>
      <c r="U7" s="48"/>
    </row>
    <row r="8" spans="1:49" x14ac:dyDescent="0.2">
      <c r="A8" s="39" t="s">
        <v>207</v>
      </c>
    </row>
    <row r="9" spans="1:49" x14ac:dyDescent="0.2">
      <c r="A9" s="487" t="s">
        <v>354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</row>
    <row r="10" spans="1:49" x14ac:dyDescent="0.2">
      <c r="A10" s="487" t="s">
        <v>356</v>
      </c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</row>
    <row r="11" spans="1:49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0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</row>
    <row r="12" spans="1:49" x14ac:dyDescent="0.2">
      <c r="A12" s="471"/>
      <c r="B12" s="471"/>
      <c r="C12" s="45"/>
      <c r="D12" s="50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72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9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49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49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49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</sheetData>
  <mergeCells count="2">
    <mergeCell ref="A9:AU9"/>
    <mergeCell ref="A10:AU10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T13"/>
  <sheetViews>
    <sheetView zoomScaleNormal="100" workbookViewId="0">
      <selection activeCell="S15" sqref="S15"/>
    </sheetView>
  </sheetViews>
  <sheetFormatPr baseColWidth="10" defaultColWidth="9" defaultRowHeight="11.25" x14ac:dyDescent="0.2"/>
  <cols>
    <col min="1" max="1" width="12.7109375" style="9" customWidth="1"/>
    <col min="2" max="2" width="4.28515625" style="9" customWidth="1"/>
    <col min="3" max="4" width="5.5703125" style="9" customWidth="1"/>
    <col min="5" max="5" width="4.85546875" style="9" customWidth="1"/>
    <col min="6" max="7" width="5.5703125" style="9" customWidth="1"/>
    <col min="8" max="8" width="4.85546875" style="9" customWidth="1"/>
    <col min="9" max="10" width="5.5703125" style="9" customWidth="1"/>
    <col min="11" max="11" width="4.85546875" style="9" customWidth="1"/>
    <col min="12" max="13" width="5.5703125" style="9" customWidth="1"/>
    <col min="14" max="14" width="4.85546875" style="9" customWidth="1"/>
    <col min="15" max="19" width="5.5703125" style="9" customWidth="1"/>
    <col min="20" max="20" width="4.7109375" style="9" customWidth="1"/>
    <col min="21" max="23" width="5.5703125" style="9" customWidth="1"/>
    <col min="24" max="24" width="4.7109375" style="9" customWidth="1"/>
    <col min="25" max="27" width="5.5703125" style="9" customWidth="1"/>
    <col min="28" max="28" width="4.85546875" style="9" customWidth="1"/>
    <col min="29" max="29" width="4.5703125" style="9" customWidth="1"/>
    <col min="30" max="30" width="4.42578125" style="9" customWidth="1"/>
    <col min="31" max="31" width="5.5703125" style="9" customWidth="1"/>
    <col min="32" max="32" width="5.140625" style="9" customWidth="1"/>
    <col min="33" max="33" width="4.7109375" style="9" customWidth="1"/>
    <col min="34" max="34" width="5" style="9" customWidth="1"/>
    <col min="35" max="35" width="4.42578125" style="9" customWidth="1"/>
    <col min="36" max="36" width="4.7109375" style="9" customWidth="1"/>
    <col min="37" max="37" width="4.42578125" style="9" customWidth="1"/>
    <col min="38" max="38" width="4.5703125" style="9" customWidth="1"/>
    <col min="39" max="16384" width="9" style="9"/>
  </cols>
  <sheetData>
    <row r="1" spans="1:72" x14ac:dyDescent="0.2">
      <c r="A1" s="8" t="s">
        <v>348</v>
      </c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</row>
    <row r="2" spans="1:72" x14ac:dyDescent="0.2">
      <c r="A2" s="375" t="s">
        <v>394</v>
      </c>
      <c r="R2" s="51"/>
      <c r="S2" s="51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pans="1:72" x14ac:dyDescent="0.2">
      <c r="R3" s="51"/>
      <c r="S3" s="51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72" x14ac:dyDescent="0.2">
      <c r="B4" s="9">
        <v>1984</v>
      </c>
      <c r="C4" s="9">
        <v>1985</v>
      </c>
      <c r="D4" s="9">
        <v>1986</v>
      </c>
      <c r="E4" s="9">
        <v>1987</v>
      </c>
      <c r="F4" s="9">
        <v>1988</v>
      </c>
      <c r="G4" s="9">
        <v>1989</v>
      </c>
      <c r="H4" s="9">
        <v>1990</v>
      </c>
      <c r="I4" s="9">
        <v>1991</v>
      </c>
      <c r="J4" s="9">
        <v>1992</v>
      </c>
      <c r="K4" s="9">
        <v>1993</v>
      </c>
      <c r="L4" s="9">
        <v>1994</v>
      </c>
      <c r="M4" s="9">
        <v>1995</v>
      </c>
      <c r="N4" s="9">
        <v>1996</v>
      </c>
      <c r="O4" s="9">
        <v>1997</v>
      </c>
      <c r="P4" s="9">
        <v>1998</v>
      </c>
      <c r="Q4" s="9">
        <v>1999</v>
      </c>
      <c r="R4" s="9">
        <v>2000</v>
      </c>
      <c r="S4" s="9">
        <v>2001</v>
      </c>
      <c r="T4" s="9">
        <v>2002</v>
      </c>
      <c r="U4" s="9">
        <v>2003</v>
      </c>
      <c r="V4" s="9">
        <v>2004</v>
      </c>
      <c r="W4" s="9">
        <v>2005</v>
      </c>
      <c r="X4" s="9">
        <v>2006</v>
      </c>
      <c r="Y4" s="9">
        <v>2007</v>
      </c>
      <c r="Z4" s="9">
        <v>2008</v>
      </c>
      <c r="AA4" s="9">
        <v>2009</v>
      </c>
      <c r="AB4" s="9">
        <v>2010</v>
      </c>
      <c r="AC4" s="9">
        <v>2011</v>
      </c>
      <c r="AD4" s="9">
        <v>2012</v>
      </c>
      <c r="AE4" s="9">
        <v>2013</v>
      </c>
      <c r="AF4" s="9">
        <v>2014</v>
      </c>
      <c r="AG4" s="43">
        <v>2015</v>
      </c>
      <c r="AH4" s="9">
        <v>2016</v>
      </c>
      <c r="AI4" s="9">
        <v>2017</v>
      </c>
      <c r="AJ4" s="9">
        <v>2018</v>
      </c>
      <c r="AK4" s="9">
        <v>2019</v>
      </c>
      <c r="AL4" s="9">
        <v>2020</v>
      </c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</row>
    <row r="5" spans="1:72" x14ac:dyDescent="0.2">
      <c r="A5" s="9" t="s">
        <v>0</v>
      </c>
      <c r="B5" s="165">
        <v>2.5038663285976921</v>
      </c>
      <c r="C5" s="165"/>
      <c r="D5" s="165"/>
      <c r="E5" s="165">
        <v>3.2361484044218733</v>
      </c>
      <c r="F5" s="165"/>
      <c r="G5" s="165"/>
      <c r="H5" s="165">
        <v>4.407080146697699</v>
      </c>
      <c r="I5" s="165"/>
      <c r="J5" s="165"/>
      <c r="K5" s="165">
        <v>5.073318663545912</v>
      </c>
      <c r="L5" s="165"/>
      <c r="M5" s="165"/>
      <c r="N5" s="165">
        <v>5.1599805173801432</v>
      </c>
      <c r="O5" s="165"/>
      <c r="P5" s="165"/>
      <c r="Q5" s="165"/>
      <c r="R5" s="165"/>
      <c r="S5" s="165"/>
      <c r="T5" s="165">
        <v>6.8675597360079825</v>
      </c>
      <c r="U5" s="165"/>
      <c r="V5" s="165"/>
      <c r="W5" s="165"/>
      <c r="X5" s="165">
        <v>9.5896764046216756</v>
      </c>
      <c r="Y5" s="165"/>
      <c r="Z5" s="165"/>
      <c r="AA5" s="165"/>
      <c r="AB5" s="165">
        <v>10.538712546983419</v>
      </c>
      <c r="AC5" s="165"/>
      <c r="AD5" s="165"/>
      <c r="AE5" s="165"/>
      <c r="AF5" s="165">
        <v>10.17839845512241</v>
      </c>
      <c r="AG5" s="164">
        <v>9.6332870173178673</v>
      </c>
      <c r="AH5" s="164">
        <v>9.2918473551483398</v>
      </c>
      <c r="AI5" s="164">
        <v>9.4685926627037631</v>
      </c>
      <c r="AJ5" s="164">
        <v>10.282809052965156</v>
      </c>
      <c r="AK5" s="164">
        <v>10.806884666884077</v>
      </c>
      <c r="AL5" s="164">
        <v>11.512950428470734</v>
      </c>
      <c r="AM5" s="48"/>
      <c r="AN5" s="51"/>
      <c r="AO5" s="51"/>
      <c r="AP5" s="51"/>
      <c r="AQ5" s="51"/>
      <c r="AR5" s="148"/>
      <c r="AS5" s="51"/>
      <c r="AT5" s="51"/>
      <c r="AU5" s="148"/>
      <c r="AV5" s="51"/>
      <c r="AW5" s="51"/>
      <c r="AX5" s="148"/>
      <c r="AY5" s="51"/>
      <c r="AZ5" s="51"/>
      <c r="BA5" s="148"/>
      <c r="BB5" s="51"/>
      <c r="BC5" s="51"/>
      <c r="BD5" s="148"/>
      <c r="BE5" s="51"/>
      <c r="BF5" s="51"/>
      <c r="BG5" s="148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</row>
    <row r="6" spans="1:72" x14ac:dyDescent="0.2">
      <c r="A6" s="9" t="s">
        <v>27</v>
      </c>
      <c r="B6" s="165">
        <v>0.66369648282730653</v>
      </c>
      <c r="C6" s="165"/>
      <c r="D6" s="165"/>
      <c r="E6" s="165">
        <v>1.5096672457352658</v>
      </c>
      <c r="F6" s="165"/>
      <c r="G6" s="165"/>
      <c r="H6" s="165">
        <v>2.4891491300661683</v>
      </c>
      <c r="I6" s="165"/>
      <c r="J6" s="165"/>
      <c r="K6" s="165">
        <v>3.1816313363750779</v>
      </c>
      <c r="L6" s="165"/>
      <c r="M6" s="165"/>
      <c r="N6" s="165">
        <v>3.3619285161076262</v>
      </c>
      <c r="O6" s="165"/>
      <c r="P6" s="165"/>
      <c r="Q6" s="165"/>
      <c r="R6" s="165"/>
      <c r="S6" s="165"/>
      <c r="T6" s="165">
        <v>4.9821898815345813</v>
      </c>
      <c r="U6" s="165"/>
      <c r="V6" s="165"/>
      <c r="W6" s="165"/>
      <c r="X6" s="165">
        <v>6.6936555095469439</v>
      </c>
      <c r="Y6" s="165"/>
      <c r="Z6" s="165"/>
      <c r="AA6" s="165"/>
      <c r="AB6" s="165">
        <v>7.6407963232236051</v>
      </c>
      <c r="AC6" s="165"/>
      <c r="AD6" s="165"/>
      <c r="AE6" s="165"/>
      <c r="AF6" s="165">
        <v>7.0480408953682456</v>
      </c>
      <c r="AG6" s="164">
        <v>7.0146001348686946</v>
      </c>
      <c r="AH6" s="164">
        <v>6.8335578512442012</v>
      </c>
      <c r="AI6" s="164">
        <v>6.8479572617016284</v>
      </c>
      <c r="AJ6" s="164">
        <v>7.4472399007611774</v>
      </c>
      <c r="AK6" s="164">
        <v>7.7443180420094784</v>
      </c>
      <c r="AL6" s="164">
        <v>7.7996711475694438</v>
      </c>
      <c r="AM6" s="48"/>
      <c r="AN6" s="51"/>
      <c r="AO6" s="51"/>
      <c r="AP6" s="51"/>
      <c r="AQ6" s="51"/>
      <c r="AR6" s="148"/>
      <c r="AS6" s="51"/>
      <c r="AT6" s="51"/>
      <c r="AU6" s="148"/>
      <c r="AV6" s="51"/>
      <c r="AW6" s="51"/>
      <c r="AX6" s="148"/>
      <c r="AY6" s="51"/>
      <c r="AZ6" s="51"/>
      <c r="BA6" s="148"/>
      <c r="BB6" s="51"/>
      <c r="BC6" s="51"/>
      <c r="BD6" s="148"/>
      <c r="BE6" s="51"/>
      <c r="BF6" s="51"/>
      <c r="BG6" s="148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</row>
    <row r="7" spans="1:72" x14ac:dyDescent="0.2">
      <c r="A7" s="9" t="s">
        <v>28</v>
      </c>
      <c r="B7" s="165">
        <v>1.8401698457703854</v>
      </c>
      <c r="C7" s="165"/>
      <c r="D7" s="165"/>
      <c r="E7" s="165">
        <v>1.7264811586866071</v>
      </c>
      <c r="F7" s="165"/>
      <c r="G7" s="165"/>
      <c r="H7" s="165">
        <v>1.9179310166315311</v>
      </c>
      <c r="I7" s="165"/>
      <c r="J7" s="165"/>
      <c r="K7" s="165">
        <v>1.8916873271708343</v>
      </c>
      <c r="L7" s="165"/>
      <c r="M7" s="165"/>
      <c r="N7" s="165">
        <v>1.7980520012725163</v>
      </c>
      <c r="O7" s="165"/>
      <c r="P7" s="165"/>
      <c r="Q7" s="165"/>
      <c r="R7" s="165"/>
      <c r="S7" s="165"/>
      <c r="T7" s="165">
        <v>1.8853698544734014</v>
      </c>
      <c r="U7" s="165"/>
      <c r="V7" s="165"/>
      <c r="W7" s="165"/>
      <c r="X7" s="165">
        <v>2.8960208950747317</v>
      </c>
      <c r="Y7" s="165"/>
      <c r="Z7" s="165"/>
      <c r="AA7" s="165"/>
      <c r="AB7" s="165">
        <v>2.8979162237598124</v>
      </c>
      <c r="AC7" s="165"/>
      <c r="AD7" s="165"/>
      <c r="AE7" s="165"/>
      <c r="AF7" s="165">
        <v>3.1303575597541649</v>
      </c>
      <c r="AG7" s="164">
        <v>2.6186868824491731</v>
      </c>
      <c r="AH7" s="164">
        <v>2.458289503904139</v>
      </c>
      <c r="AI7" s="164">
        <v>2.6206354010021347</v>
      </c>
      <c r="AJ7" s="164">
        <v>2.8355691522039788</v>
      </c>
      <c r="AK7" s="164">
        <v>3.0625666248745977</v>
      </c>
      <c r="AL7" s="164">
        <v>3.7132792809012889</v>
      </c>
      <c r="AM7" s="48"/>
      <c r="AN7" s="51"/>
      <c r="AO7" s="51"/>
      <c r="AP7" s="51"/>
      <c r="AQ7" s="51"/>
      <c r="AR7" s="148"/>
      <c r="AS7" s="51"/>
      <c r="AT7" s="51"/>
      <c r="AU7" s="148"/>
      <c r="AV7" s="51"/>
      <c r="AW7" s="51"/>
      <c r="AX7" s="148"/>
      <c r="AY7" s="51"/>
      <c r="AZ7" s="51"/>
      <c r="BA7" s="148"/>
      <c r="BB7" s="51"/>
      <c r="BC7" s="51"/>
      <c r="BD7" s="148"/>
      <c r="BE7" s="51"/>
      <c r="BF7" s="51"/>
      <c r="BG7" s="148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</row>
    <row r="8" spans="1:72" x14ac:dyDescent="0.2"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</row>
    <row r="9" spans="1:72" x14ac:dyDescent="0.2">
      <c r="A9" s="39" t="s">
        <v>206</v>
      </c>
    </row>
    <row r="10" spans="1:72" x14ac:dyDescent="0.2">
      <c r="A10" s="30" t="s">
        <v>354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72" x14ac:dyDescent="0.2">
      <c r="A11" s="410" t="s">
        <v>357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</row>
    <row r="13" spans="1:72" x14ac:dyDescent="0.2">
      <c r="AD13" s="45"/>
      <c r="AE13" s="45"/>
      <c r="AF13" s="45"/>
    </row>
  </sheetData>
  <mergeCells count="6">
    <mergeCell ref="AI2:AK2"/>
    <mergeCell ref="T2:V2"/>
    <mergeCell ref="W2:Y2"/>
    <mergeCell ref="Z2:AB2"/>
    <mergeCell ref="AC2:AE2"/>
    <mergeCell ref="AF2:AH2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L38"/>
  <sheetViews>
    <sheetView workbookViewId="0"/>
  </sheetViews>
  <sheetFormatPr baseColWidth="10" defaultRowHeight="15" x14ac:dyDescent="0.25"/>
  <cols>
    <col min="1" max="1" width="15.42578125" customWidth="1"/>
    <col min="2" max="2" width="48.7109375" customWidth="1"/>
    <col min="4" max="4" width="9.28515625" bestFit="1" customWidth="1"/>
    <col min="5" max="5" width="12.140625" customWidth="1"/>
    <col min="6" max="6" width="8.85546875" customWidth="1"/>
    <col min="7" max="7" width="8" customWidth="1"/>
    <col min="8" max="8" width="5.42578125" customWidth="1"/>
    <col min="9" max="9" width="4.7109375" customWidth="1"/>
    <col min="10" max="12" width="9.28515625" customWidth="1"/>
    <col min="13" max="13" width="11.42578125" customWidth="1"/>
    <col min="14" max="14" width="9.28515625" customWidth="1"/>
  </cols>
  <sheetData>
    <row r="1" spans="1:12" x14ac:dyDescent="0.25">
      <c r="A1" s="157" t="s">
        <v>395</v>
      </c>
      <c r="B1" s="158"/>
      <c r="C1" s="79"/>
      <c r="D1" s="79"/>
      <c r="E1" s="79"/>
      <c r="F1" s="79"/>
      <c r="G1" s="2"/>
      <c r="H1" s="2"/>
      <c r="I1" s="2"/>
      <c r="J1" s="2"/>
      <c r="K1" s="2"/>
      <c r="L1" s="2"/>
    </row>
    <row r="2" spans="1:12" x14ac:dyDescent="0.25">
      <c r="A2" s="357" t="s">
        <v>396</v>
      </c>
      <c r="B2" s="79"/>
      <c r="C2" s="159"/>
      <c r="D2" s="171"/>
      <c r="E2" s="171"/>
      <c r="F2" s="171"/>
      <c r="G2" s="248"/>
    </row>
    <row r="3" spans="1:12" ht="63" x14ac:dyDescent="0.25">
      <c r="A3" s="376" t="s">
        <v>282</v>
      </c>
      <c r="B3" s="376" t="s">
        <v>316</v>
      </c>
      <c r="C3" s="479" t="s">
        <v>283</v>
      </c>
      <c r="D3" s="479"/>
      <c r="E3" s="479"/>
      <c r="F3" s="377" t="s">
        <v>192</v>
      </c>
      <c r="G3" s="377" t="s">
        <v>193</v>
      </c>
    </row>
    <row r="4" spans="1:12" x14ac:dyDescent="0.25">
      <c r="A4" s="384"/>
      <c r="B4" s="378"/>
      <c r="C4" s="249">
        <v>2020</v>
      </c>
      <c r="D4" s="249">
        <v>2019</v>
      </c>
      <c r="E4" s="249">
        <v>2015</v>
      </c>
      <c r="F4" s="379" t="s">
        <v>182</v>
      </c>
      <c r="G4" s="379" t="s">
        <v>54</v>
      </c>
    </row>
    <row r="5" spans="1:12" x14ac:dyDescent="0.25">
      <c r="A5" s="490" t="s">
        <v>27</v>
      </c>
      <c r="B5" s="380" t="s">
        <v>40</v>
      </c>
      <c r="C5" s="250">
        <v>1175.0663798999992</v>
      </c>
      <c r="D5" s="250">
        <v>1223.3572828599981</v>
      </c>
      <c r="E5" s="250">
        <v>1136.9462502899989</v>
      </c>
      <c r="F5" s="250">
        <v>1.8481968472245036</v>
      </c>
      <c r="G5" s="250">
        <v>-3.9474079761149694</v>
      </c>
      <c r="H5" s="274"/>
    </row>
    <row r="6" spans="1:12" x14ac:dyDescent="0.25">
      <c r="A6" s="490"/>
      <c r="B6" s="381" t="s">
        <v>38</v>
      </c>
      <c r="C6" s="250">
        <v>606.05217057000004</v>
      </c>
      <c r="D6" s="250">
        <v>639.10589269999991</v>
      </c>
      <c r="E6" s="250">
        <v>542.56095872000003</v>
      </c>
      <c r="F6" s="250">
        <v>4.1792125636960886</v>
      </c>
      <c r="G6" s="250">
        <v>-5.1718694049837977</v>
      </c>
      <c r="H6" s="274"/>
    </row>
    <row r="7" spans="1:12" x14ac:dyDescent="0.25">
      <c r="A7" s="490"/>
      <c r="B7" s="99" t="s">
        <v>284</v>
      </c>
      <c r="C7" s="250">
        <v>108.13923249</v>
      </c>
      <c r="D7" s="250">
        <v>114.53158633</v>
      </c>
      <c r="E7" s="250">
        <v>110.2501575</v>
      </c>
      <c r="F7" s="250">
        <v>0.95701803845713584</v>
      </c>
      <c r="G7" s="250">
        <v>-5.5813021061121955</v>
      </c>
      <c r="H7" s="274"/>
    </row>
    <row r="8" spans="1:12" x14ac:dyDescent="0.25">
      <c r="A8" s="490"/>
      <c r="B8" s="381" t="s">
        <v>32</v>
      </c>
      <c r="C8" s="250">
        <v>70.520639219999993</v>
      </c>
      <c r="D8" s="250">
        <v>70.973682570000008</v>
      </c>
      <c r="E8" s="250">
        <v>63.605991740000007</v>
      </c>
      <c r="F8" s="250">
        <v>2.7779208416988777</v>
      </c>
      <c r="G8" s="250">
        <v>-0.63832583232973361</v>
      </c>
      <c r="H8" s="274"/>
    </row>
    <row r="9" spans="1:12" x14ac:dyDescent="0.25">
      <c r="A9" s="490"/>
      <c r="B9" s="381" t="s">
        <v>285</v>
      </c>
      <c r="C9" s="250">
        <v>1290.363408160001</v>
      </c>
      <c r="D9" s="250">
        <v>1384.1814847800001</v>
      </c>
      <c r="E9" s="250">
        <v>1239.872138090001</v>
      </c>
      <c r="F9" s="250">
        <v>2.7907497328551134</v>
      </c>
      <c r="G9" s="250">
        <v>-6.7778739747346384</v>
      </c>
      <c r="H9" s="274"/>
    </row>
    <row r="10" spans="1:12" x14ac:dyDescent="0.25">
      <c r="A10" s="490"/>
      <c r="B10" s="381" t="s">
        <v>37</v>
      </c>
      <c r="C10" s="250">
        <v>310.51694157999998</v>
      </c>
      <c r="D10" s="250">
        <v>356.71325861000003</v>
      </c>
      <c r="E10" s="250">
        <v>392.35752178000001</v>
      </c>
      <c r="F10" s="250">
        <v>-2.3529073134163303</v>
      </c>
      <c r="G10" s="250">
        <v>-12.950546668776109</v>
      </c>
      <c r="H10" s="274"/>
    </row>
    <row r="11" spans="1:12" x14ac:dyDescent="0.25">
      <c r="A11" s="490"/>
      <c r="B11" s="99" t="s">
        <v>36</v>
      </c>
      <c r="C11" s="250">
        <v>254.51530922000001</v>
      </c>
      <c r="D11" s="250">
        <v>277.19155327000004</v>
      </c>
      <c r="E11" s="250">
        <v>236.86004878</v>
      </c>
      <c r="F11" s="250">
        <v>4.0092690852155055</v>
      </c>
      <c r="G11" s="250">
        <v>-8.1807125009729642</v>
      </c>
      <c r="H11" s="274"/>
    </row>
    <row r="12" spans="1:12" x14ac:dyDescent="0.25">
      <c r="A12" s="490"/>
      <c r="B12" s="381" t="s">
        <v>33</v>
      </c>
      <c r="C12" s="250">
        <v>106.69852840000001</v>
      </c>
      <c r="D12" s="250">
        <v>118.37342158999999</v>
      </c>
      <c r="E12" s="250">
        <v>197.93616288000001</v>
      </c>
      <c r="F12" s="250">
        <v>-12.060849993907741</v>
      </c>
      <c r="G12" s="250">
        <v>-9.8627656725487896</v>
      </c>
      <c r="H12" s="274"/>
    </row>
    <row r="13" spans="1:12" x14ac:dyDescent="0.25">
      <c r="A13" s="490"/>
      <c r="B13" s="381" t="s">
        <v>39</v>
      </c>
      <c r="C13" s="250">
        <v>1089.622744029999</v>
      </c>
      <c r="D13" s="250">
        <v>1198.490436549999</v>
      </c>
      <c r="E13" s="250">
        <v>985.67653026999903</v>
      </c>
      <c r="F13" s="250">
        <v>5.0086413168338062</v>
      </c>
      <c r="G13" s="250">
        <v>-9.0837347716673396</v>
      </c>
      <c r="H13" s="274"/>
    </row>
    <row r="14" spans="1:12" x14ac:dyDescent="0.25">
      <c r="A14" s="490"/>
      <c r="B14" s="381" t="s">
        <v>26</v>
      </c>
      <c r="C14" s="250">
        <v>690.13763462000111</v>
      </c>
      <c r="D14" s="250">
        <v>689.36613381999996</v>
      </c>
      <c r="E14" s="250">
        <v>547.89854215000014</v>
      </c>
      <c r="F14" s="250">
        <v>5.9101174946120105</v>
      </c>
      <c r="G14" s="250">
        <v>0.11191452004264413</v>
      </c>
      <c r="H14" s="274"/>
    </row>
    <row r="15" spans="1:12" x14ac:dyDescent="0.25">
      <c r="A15" s="490" t="s">
        <v>28</v>
      </c>
      <c r="B15" s="380" t="s">
        <v>40</v>
      </c>
      <c r="C15" s="250">
        <v>222.47631616000001</v>
      </c>
      <c r="D15" s="250">
        <v>269.18347884999901</v>
      </c>
      <c r="E15" s="250">
        <v>328.88296745000002</v>
      </c>
      <c r="F15" s="250">
        <v>-4.8843993509416368</v>
      </c>
      <c r="G15" s="250">
        <v>-17.351422490540848</v>
      </c>
    </row>
    <row r="16" spans="1:12" x14ac:dyDescent="0.25">
      <c r="A16" s="490"/>
      <c r="B16" s="381" t="s">
        <v>38</v>
      </c>
      <c r="C16" s="250">
        <v>172.25660396999999</v>
      </c>
      <c r="D16" s="250">
        <v>242.82978637000002</v>
      </c>
      <c r="E16" s="250">
        <v>134.37268391000003</v>
      </c>
      <c r="F16" s="250">
        <v>15.94385645683829</v>
      </c>
      <c r="G16" s="250">
        <v>-29.062819456780975</v>
      </c>
    </row>
    <row r="17" spans="1:7" x14ac:dyDescent="0.25">
      <c r="A17" s="490"/>
      <c r="B17" s="99" t="s">
        <v>284</v>
      </c>
      <c r="C17" s="250">
        <v>289.20406857999996</v>
      </c>
      <c r="D17" s="250">
        <v>334.95930632</v>
      </c>
      <c r="E17" s="250">
        <v>224.53478131000003</v>
      </c>
      <c r="F17" s="250">
        <v>10.516495782441627</v>
      </c>
      <c r="G17" s="250">
        <v>-13.659939245362606</v>
      </c>
    </row>
    <row r="18" spans="1:7" x14ac:dyDescent="0.25">
      <c r="A18" s="490"/>
      <c r="B18" s="381" t="s">
        <v>32</v>
      </c>
      <c r="C18" s="250">
        <v>7.7158737400000001</v>
      </c>
      <c r="D18" s="250">
        <v>7.1928022599999997</v>
      </c>
      <c r="E18" s="250">
        <v>8.6031872800000002</v>
      </c>
      <c r="F18" s="250">
        <v>-4.377589807775772</v>
      </c>
      <c r="G18" s="250">
        <v>7.2721515355546718</v>
      </c>
    </row>
    <row r="19" spans="1:7" x14ac:dyDescent="0.25">
      <c r="A19" s="490"/>
      <c r="B19" s="381" t="s">
        <v>285</v>
      </c>
      <c r="C19" s="250">
        <v>151.67687966</v>
      </c>
      <c r="D19" s="250">
        <v>184.47737274999997</v>
      </c>
      <c r="E19" s="250">
        <v>129.7114565</v>
      </c>
      <c r="F19" s="250">
        <v>9.2046653301125048</v>
      </c>
      <c r="G19" s="250">
        <v>-17.780225618483058</v>
      </c>
    </row>
    <row r="20" spans="1:7" x14ac:dyDescent="0.25">
      <c r="A20" s="490"/>
      <c r="B20" s="381" t="s">
        <v>37</v>
      </c>
      <c r="C20" s="250">
        <v>81.810088629999996</v>
      </c>
      <c r="D20" s="250">
        <v>112.60942297999999</v>
      </c>
      <c r="E20" s="250">
        <v>81.193245070000003</v>
      </c>
      <c r="F20" s="250">
        <v>8.5209803609398662</v>
      </c>
      <c r="G20" s="250">
        <v>-27.350583579022615</v>
      </c>
    </row>
    <row r="21" spans="1:7" x14ac:dyDescent="0.25">
      <c r="A21" s="490"/>
      <c r="B21" s="99" t="s">
        <v>36</v>
      </c>
      <c r="C21" s="250">
        <v>119.22573362</v>
      </c>
      <c r="D21" s="250">
        <v>155.58675213999999</v>
      </c>
      <c r="E21" s="250">
        <v>114.22665151</v>
      </c>
      <c r="F21" s="250">
        <v>8.0317204057535498</v>
      </c>
      <c r="G21" s="250">
        <v>-23.370253585139199</v>
      </c>
    </row>
    <row r="22" spans="1:7" x14ac:dyDescent="0.25">
      <c r="A22" s="490"/>
      <c r="B22" s="381" t="s">
        <v>33</v>
      </c>
      <c r="C22" s="250">
        <v>11.747051620000001</v>
      </c>
      <c r="D22" s="250">
        <v>21.323214819999997</v>
      </c>
      <c r="E22" s="250">
        <v>17.477282470000002</v>
      </c>
      <c r="F22" s="250">
        <v>5.0980587222134499</v>
      </c>
      <c r="G22" s="250">
        <v>-44.909565845662655</v>
      </c>
    </row>
    <row r="23" spans="1:7" x14ac:dyDescent="0.25">
      <c r="A23" s="490"/>
      <c r="B23" s="381" t="s">
        <v>39</v>
      </c>
      <c r="C23" s="250">
        <v>255.72549475</v>
      </c>
      <c r="D23" s="250">
        <v>315.37541219000002</v>
      </c>
      <c r="E23" s="250">
        <v>238.31856206</v>
      </c>
      <c r="F23" s="250">
        <v>7.25498595199916</v>
      </c>
      <c r="G23" s="250">
        <v>-18.91394038165015</v>
      </c>
    </row>
    <row r="24" spans="1:7" x14ac:dyDescent="0.25">
      <c r="A24" s="490"/>
      <c r="B24" s="381" t="s">
        <v>26</v>
      </c>
      <c r="C24" s="250">
        <v>147.24491527000001</v>
      </c>
      <c r="D24" s="250">
        <v>174.76046744999999</v>
      </c>
      <c r="E24" s="250">
        <v>146.83111461999999</v>
      </c>
      <c r="F24" s="250">
        <v>4.4494783952081951</v>
      </c>
      <c r="G24" s="250">
        <v>-15.74472338137477</v>
      </c>
    </row>
    <row r="25" spans="1:7" x14ac:dyDescent="0.25">
      <c r="A25" s="490" t="s">
        <v>0</v>
      </c>
      <c r="B25" s="380" t="s">
        <v>40</v>
      </c>
      <c r="C25" s="382">
        <f>C5+C15</f>
        <v>1397.5426960599993</v>
      </c>
      <c r="D25" s="382">
        <f t="shared" ref="D25:E25" si="0">D5+D15</f>
        <v>1492.5407617099972</v>
      </c>
      <c r="E25" s="382">
        <f t="shared" si="0"/>
        <v>1465.829217739999</v>
      </c>
      <c r="F25" s="383">
        <v>0.45249005007328424</v>
      </c>
      <c r="G25" s="250">
        <f>(C25/D25-1)*100</f>
        <v>-6.3648556935328893</v>
      </c>
    </row>
    <row r="26" spans="1:7" x14ac:dyDescent="0.25">
      <c r="A26" s="490"/>
      <c r="B26" s="381" t="s">
        <v>38</v>
      </c>
      <c r="C26" s="382">
        <f t="shared" ref="C26:E34" si="1">C6+C16</f>
        <v>778.30877454000006</v>
      </c>
      <c r="D26" s="382">
        <f t="shared" si="1"/>
        <v>881.93567906999988</v>
      </c>
      <c r="E26" s="382">
        <f t="shared" si="1"/>
        <v>676.93364263000012</v>
      </c>
      <c r="F26" s="383">
        <v>6.8372506894622598</v>
      </c>
      <c r="G26" s="250">
        <f t="shared" ref="G26:G34" si="2">(C26/D26-1)*100</f>
        <v>-11.749939024949562</v>
      </c>
    </row>
    <row r="27" spans="1:7" x14ac:dyDescent="0.25">
      <c r="A27" s="490"/>
      <c r="B27" s="99" t="s">
        <v>284</v>
      </c>
      <c r="C27" s="382">
        <f t="shared" si="1"/>
        <v>397.34330106999994</v>
      </c>
      <c r="D27" s="382">
        <f t="shared" si="1"/>
        <v>449.49089264999998</v>
      </c>
      <c r="E27" s="382">
        <f t="shared" si="1"/>
        <v>334.78493881000003</v>
      </c>
      <c r="F27" s="383">
        <v>7.6437319754061761</v>
      </c>
      <c r="G27" s="250">
        <f t="shared" si="2"/>
        <v>-11.601479013859628</v>
      </c>
    </row>
    <row r="28" spans="1:7" x14ac:dyDescent="0.25">
      <c r="A28" s="490"/>
      <c r="B28" s="381" t="s">
        <v>32</v>
      </c>
      <c r="C28" s="382">
        <f t="shared" si="1"/>
        <v>78.236512959999999</v>
      </c>
      <c r="D28" s="382">
        <f t="shared" si="1"/>
        <v>78.166484830000002</v>
      </c>
      <c r="E28" s="382">
        <f t="shared" si="1"/>
        <v>72.209179020000008</v>
      </c>
      <c r="F28" s="383">
        <v>2.001613976698402</v>
      </c>
      <c r="G28" s="250">
        <f t="shared" si="2"/>
        <v>8.9588434419551888E-2</v>
      </c>
    </row>
    <row r="29" spans="1:7" x14ac:dyDescent="0.25">
      <c r="A29" s="490"/>
      <c r="B29" s="381" t="s">
        <v>285</v>
      </c>
      <c r="C29" s="382">
        <f t="shared" si="1"/>
        <v>1442.0402878200009</v>
      </c>
      <c r="D29" s="382">
        <f t="shared" si="1"/>
        <v>1568.6588575300002</v>
      </c>
      <c r="E29" s="382">
        <f t="shared" si="1"/>
        <v>1369.583594590001</v>
      </c>
      <c r="F29" s="383">
        <v>3.4510707783749206</v>
      </c>
      <c r="G29" s="250">
        <f t="shared" si="2"/>
        <v>-8.0717722086095947</v>
      </c>
    </row>
    <row r="30" spans="1:7" x14ac:dyDescent="0.25">
      <c r="A30" s="490"/>
      <c r="B30" s="381" t="s">
        <v>37</v>
      </c>
      <c r="C30" s="382">
        <f t="shared" si="1"/>
        <v>392.32703020999998</v>
      </c>
      <c r="D30" s="382">
        <f t="shared" si="1"/>
        <v>469.32268159</v>
      </c>
      <c r="E30" s="382">
        <f t="shared" si="1"/>
        <v>473.55076685</v>
      </c>
      <c r="F30" s="383">
        <v>-0.22396309553412985</v>
      </c>
      <c r="G30" s="250">
        <f t="shared" si="2"/>
        <v>-16.405695782515661</v>
      </c>
    </row>
    <row r="31" spans="1:7" x14ac:dyDescent="0.25">
      <c r="A31" s="490"/>
      <c r="B31" s="99" t="s">
        <v>36</v>
      </c>
      <c r="C31" s="382">
        <f t="shared" si="1"/>
        <v>373.74104283999998</v>
      </c>
      <c r="D31" s="382">
        <f t="shared" si="1"/>
        <v>432.77830541000003</v>
      </c>
      <c r="E31" s="382">
        <f t="shared" si="1"/>
        <v>351.08670029000001</v>
      </c>
      <c r="F31" s="383">
        <v>5.3689800052416858</v>
      </c>
      <c r="G31" s="250">
        <f t="shared" si="2"/>
        <v>-13.641456106278271</v>
      </c>
    </row>
    <row r="32" spans="1:7" x14ac:dyDescent="0.25">
      <c r="A32" s="490"/>
      <c r="B32" s="381" t="s">
        <v>33</v>
      </c>
      <c r="C32" s="382">
        <f t="shared" si="1"/>
        <v>118.44558002000002</v>
      </c>
      <c r="D32" s="382">
        <f t="shared" si="1"/>
        <v>139.69663641</v>
      </c>
      <c r="E32" s="382">
        <f t="shared" si="1"/>
        <v>215.41344535000002</v>
      </c>
      <c r="F32" s="383">
        <v>-10.261607512979198</v>
      </c>
      <c r="G32" s="250">
        <f t="shared" si="2"/>
        <v>-15.212289240543765</v>
      </c>
    </row>
    <row r="33" spans="1:7" x14ac:dyDescent="0.25">
      <c r="A33" s="490"/>
      <c r="B33" s="381" t="s">
        <v>39</v>
      </c>
      <c r="C33" s="382">
        <f t="shared" si="1"/>
        <v>1345.3482387799991</v>
      </c>
      <c r="D33" s="382">
        <f t="shared" si="1"/>
        <v>1513.8658487399989</v>
      </c>
      <c r="E33" s="382">
        <f t="shared" si="1"/>
        <v>1223.9950923299991</v>
      </c>
      <c r="F33" s="383">
        <v>5.4573681971150201</v>
      </c>
      <c r="G33" s="250">
        <f t="shared" si="2"/>
        <v>-11.131607870027471</v>
      </c>
    </row>
    <row r="34" spans="1:7" x14ac:dyDescent="0.25">
      <c r="A34" s="490"/>
      <c r="B34" s="381" t="s">
        <v>26</v>
      </c>
      <c r="C34" s="382">
        <f t="shared" si="1"/>
        <v>837.38254989000109</v>
      </c>
      <c r="D34" s="382">
        <f t="shared" si="1"/>
        <v>864.12660126999992</v>
      </c>
      <c r="E34" s="382">
        <f t="shared" si="1"/>
        <v>694.72965677000013</v>
      </c>
      <c r="F34" s="383">
        <v>5.6064354430466867</v>
      </c>
      <c r="G34" s="250">
        <f t="shared" si="2"/>
        <v>-3.0949228204169787</v>
      </c>
    </row>
    <row r="35" spans="1:7" x14ac:dyDescent="0.25">
      <c r="A35" s="245"/>
    </row>
    <row r="36" spans="1:7" ht="27.6" customHeight="1" x14ac:dyDescent="0.25">
      <c r="A36" s="491" t="s">
        <v>349</v>
      </c>
      <c r="B36" s="491"/>
      <c r="C36" s="491"/>
      <c r="D36" s="491"/>
      <c r="E36" s="491"/>
      <c r="F36" s="12"/>
      <c r="G36" s="12"/>
    </row>
    <row r="37" spans="1:7" x14ac:dyDescent="0.25">
      <c r="A37" s="489" t="s">
        <v>338</v>
      </c>
      <c r="B37" s="489"/>
      <c r="C37" s="489"/>
      <c r="D37" s="489"/>
      <c r="E37" s="489"/>
      <c r="F37" s="489"/>
      <c r="G37" s="12"/>
    </row>
    <row r="38" spans="1:7" ht="8.4499999999999993" customHeight="1" x14ac:dyDescent="0.25"/>
  </sheetData>
  <mergeCells count="6">
    <mergeCell ref="A37:F37"/>
    <mergeCell ref="A25:A34"/>
    <mergeCell ref="C3:E3"/>
    <mergeCell ref="A5:A14"/>
    <mergeCell ref="A15:A24"/>
    <mergeCell ref="A36:E3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E18"/>
  <sheetViews>
    <sheetView workbookViewId="0">
      <selection activeCell="H16" sqref="H16"/>
    </sheetView>
  </sheetViews>
  <sheetFormatPr baseColWidth="10" defaultRowHeight="15" x14ac:dyDescent="0.25"/>
  <cols>
    <col min="1" max="1" width="14.28515625" style="171" bestFit="1" customWidth="1"/>
    <col min="2" max="2" width="37.42578125" customWidth="1"/>
    <col min="3" max="3" width="14.42578125" customWidth="1"/>
    <col min="4" max="4" width="16.7109375" customWidth="1"/>
  </cols>
  <sheetData>
    <row r="1" spans="1:5" x14ac:dyDescent="0.25">
      <c r="A1" s="533" t="s">
        <v>413</v>
      </c>
    </row>
    <row r="2" spans="1:5" x14ac:dyDescent="0.25">
      <c r="A2" s="385" t="s">
        <v>396</v>
      </c>
    </row>
    <row r="3" spans="1:5" x14ac:dyDescent="0.25">
      <c r="B3" s="2"/>
      <c r="C3" s="166">
        <v>2015</v>
      </c>
      <c r="D3" s="166">
        <v>2019</v>
      </c>
      <c r="E3" s="174">
        <v>2020</v>
      </c>
    </row>
    <row r="4" spans="1:5" x14ac:dyDescent="0.25">
      <c r="A4" s="492" t="s">
        <v>27</v>
      </c>
      <c r="B4" s="302" t="s">
        <v>43</v>
      </c>
      <c r="C4" s="11">
        <v>409.19643391</v>
      </c>
      <c r="D4" s="175">
        <v>393.95069740000002</v>
      </c>
      <c r="E4" s="176">
        <v>389.53192157000001</v>
      </c>
    </row>
    <row r="5" spans="1:5" x14ac:dyDescent="0.25">
      <c r="A5" s="492"/>
      <c r="B5" s="297" t="s">
        <v>32</v>
      </c>
      <c r="C5" s="292">
        <v>110.33257596</v>
      </c>
      <c r="D5" s="293">
        <v>108.82022681999999</v>
      </c>
      <c r="E5" s="293">
        <v>109.61125951</v>
      </c>
    </row>
    <row r="6" spans="1:5" x14ac:dyDescent="0.25">
      <c r="A6" s="492"/>
      <c r="B6" s="302" t="s">
        <v>40</v>
      </c>
      <c r="C6" s="292">
        <v>142.07356633000001</v>
      </c>
      <c r="D6" s="293">
        <v>126.83392334</v>
      </c>
      <c r="E6" s="293">
        <v>125.60517278</v>
      </c>
    </row>
    <row r="7" spans="1:5" x14ac:dyDescent="0.25">
      <c r="A7" s="492"/>
      <c r="B7" s="297" t="s">
        <v>38</v>
      </c>
      <c r="C7" s="292">
        <v>69.59637343</v>
      </c>
      <c r="D7" s="293">
        <v>70.451704059999997</v>
      </c>
      <c r="E7" s="293">
        <v>67.438741419999999</v>
      </c>
    </row>
    <row r="8" spans="1:5" x14ac:dyDescent="0.25">
      <c r="A8" s="492"/>
      <c r="B8" s="302" t="s">
        <v>361</v>
      </c>
      <c r="C8" s="292">
        <v>68.243022849999988</v>
      </c>
      <c r="D8" s="293">
        <v>70.177118890000003</v>
      </c>
      <c r="E8" s="293">
        <v>71.614541379999991</v>
      </c>
    </row>
    <row r="9" spans="1:5" x14ac:dyDescent="0.25">
      <c r="A9" s="492" t="s">
        <v>28</v>
      </c>
      <c r="B9" s="302" t="s">
        <v>43</v>
      </c>
      <c r="C9" s="292">
        <v>111.67128314</v>
      </c>
      <c r="D9" s="293">
        <v>48.296715140000003</v>
      </c>
      <c r="E9" s="293">
        <v>54.21188171</v>
      </c>
    </row>
    <row r="10" spans="1:5" x14ac:dyDescent="0.25">
      <c r="A10" s="492"/>
      <c r="B10" s="297" t="s">
        <v>32</v>
      </c>
      <c r="C10" s="292">
        <v>28.808777170000003</v>
      </c>
      <c r="D10" s="293">
        <v>51.356711920000002</v>
      </c>
      <c r="E10" s="293">
        <v>54.916657700000002</v>
      </c>
    </row>
    <row r="11" spans="1:5" x14ac:dyDescent="0.25">
      <c r="A11" s="492"/>
      <c r="B11" s="302" t="s">
        <v>40</v>
      </c>
      <c r="C11" s="292">
        <v>32.40903849</v>
      </c>
      <c r="D11" s="293">
        <v>21.10540576</v>
      </c>
      <c r="E11" s="293">
        <v>23.841167430000002</v>
      </c>
    </row>
    <row r="12" spans="1:5" x14ac:dyDescent="0.25">
      <c r="A12" s="492"/>
      <c r="B12" s="297" t="s">
        <v>38</v>
      </c>
      <c r="C12" s="178">
        <v>45.608889649999995</v>
      </c>
      <c r="D12" s="293">
        <v>48.334999920000001</v>
      </c>
      <c r="E12" s="293">
        <v>38.19771824</v>
      </c>
    </row>
    <row r="13" spans="1:5" x14ac:dyDescent="0.25">
      <c r="A13" s="492"/>
      <c r="B13" s="302" t="s">
        <v>361</v>
      </c>
      <c r="C13" s="178">
        <v>111.35335001</v>
      </c>
      <c r="D13" s="293">
        <v>117.49311784999999</v>
      </c>
      <c r="E13" s="293">
        <v>117.6761911</v>
      </c>
    </row>
    <row r="15" spans="1:5" x14ac:dyDescent="0.25">
      <c r="A15" s="273" t="s">
        <v>340</v>
      </c>
    </row>
    <row r="16" spans="1:5" x14ac:dyDescent="0.25">
      <c r="A16" s="255" t="s">
        <v>338</v>
      </c>
    </row>
    <row r="18" spans="2:2" x14ac:dyDescent="0.25">
      <c r="B18" s="473"/>
    </row>
  </sheetData>
  <mergeCells count="2">
    <mergeCell ref="A4:A8"/>
    <mergeCell ref="A9:A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12"/>
  <sheetViews>
    <sheetView workbookViewId="0"/>
  </sheetViews>
  <sheetFormatPr baseColWidth="10" defaultRowHeight="15" x14ac:dyDescent="0.25"/>
  <cols>
    <col min="1" max="1" width="26" customWidth="1"/>
    <col min="2" max="2" width="8.28515625" customWidth="1"/>
    <col min="3" max="3" width="6" customWidth="1"/>
    <col min="4" max="4" width="9.42578125" customWidth="1"/>
    <col min="5" max="5" width="7" customWidth="1"/>
    <col min="6" max="6" width="5.85546875" customWidth="1"/>
    <col min="7" max="7" width="5.28515625" customWidth="1"/>
    <col min="8" max="8" width="6.140625" customWidth="1"/>
    <col min="9" max="9" width="7.5703125" customWidth="1"/>
  </cols>
  <sheetData>
    <row r="1" spans="1:9" x14ac:dyDescent="0.25">
      <c r="A1" s="18" t="s">
        <v>397</v>
      </c>
    </row>
    <row r="2" spans="1:9" x14ac:dyDescent="0.25">
      <c r="A2" s="385" t="s">
        <v>396</v>
      </c>
    </row>
    <row r="3" spans="1:9" ht="28.9" customHeight="1" x14ac:dyDescent="0.25">
      <c r="A3" s="2"/>
      <c r="B3" s="493" t="s">
        <v>293</v>
      </c>
      <c r="C3" s="494"/>
      <c r="D3" s="494"/>
      <c r="E3" s="494"/>
      <c r="F3" s="494" t="s">
        <v>184</v>
      </c>
      <c r="G3" s="494"/>
      <c r="H3" s="494"/>
      <c r="I3" s="494"/>
    </row>
    <row r="4" spans="1:9" x14ac:dyDescent="0.25">
      <c r="A4" s="455" t="s">
        <v>283</v>
      </c>
      <c r="B4" s="2">
        <v>2015</v>
      </c>
      <c r="C4" s="2"/>
      <c r="D4" s="2">
        <v>2019</v>
      </c>
      <c r="E4" s="2">
        <v>2020</v>
      </c>
      <c r="F4" s="2">
        <v>2015</v>
      </c>
      <c r="G4" s="2"/>
      <c r="H4" s="2">
        <v>2019</v>
      </c>
      <c r="I4" s="2">
        <v>2020</v>
      </c>
    </row>
    <row r="5" spans="1:9" ht="21" customHeight="1" x14ac:dyDescent="0.25">
      <c r="A5" s="179" t="s">
        <v>30</v>
      </c>
      <c r="B5" s="93">
        <v>455.85306912999999</v>
      </c>
      <c r="C5" s="93"/>
      <c r="D5" s="60">
        <v>453.44964197000002</v>
      </c>
      <c r="E5" s="386">
        <v>475.06296041000002</v>
      </c>
      <c r="F5" s="93">
        <v>65.253623160000004</v>
      </c>
      <c r="G5" s="93"/>
      <c r="H5" s="60">
        <v>95.546604459999998</v>
      </c>
      <c r="I5" s="386">
        <v>72.300304690000004</v>
      </c>
    </row>
    <row r="6" spans="1:9" ht="21.6" customHeight="1" x14ac:dyDescent="0.25">
      <c r="A6" s="179" t="s">
        <v>31</v>
      </c>
      <c r="B6" s="133">
        <v>101.30629272</v>
      </c>
      <c r="C6" s="133"/>
      <c r="D6" s="133">
        <v>112.58938606999999</v>
      </c>
      <c r="E6" s="386">
        <v>147.3531136</v>
      </c>
      <c r="F6" s="133">
        <v>165.85654555000002</v>
      </c>
      <c r="G6" s="133"/>
      <c r="H6" s="133">
        <v>103.39931458999999</v>
      </c>
      <c r="I6" s="386">
        <v>107.68162622000001</v>
      </c>
    </row>
    <row r="8" spans="1:9" x14ac:dyDescent="0.25">
      <c r="A8" s="273" t="s">
        <v>350</v>
      </c>
    </row>
    <row r="9" spans="1:9" x14ac:dyDescent="0.25">
      <c r="A9" s="255" t="s">
        <v>338</v>
      </c>
    </row>
    <row r="12" spans="1:9" x14ac:dyDescent="0.25">
      <c r="A12" s="448"/>
    </row>
  </sheetData>
  <mergeCells count="2">
    <mergeCell ref="B3:E3"/>
    <mergeCell ref="F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62"/>
  <sheetViews>
    <sheetView zoomScaleNormal="100" workbookViewId="0">
      <selection activeCell="A39" sqref="A39"/>
    </sheetView>
  </sheetViews>
  <sheetFormatPr baseColWidth="10" defaultColWidth="11.42578125" defaultRowHeight="11.25" x14ac:dyDescent="0.2"/>
  <cols>
    <col min="1" max="1" width="43.140625" style="46" customWidth="1"/>
    <col min="2" max="2" width="18" style="46" bestFit="1" customWidth="1"/>
    <col min="3" max="3" width="11.85546875" style="46" bestFit="1" customWidth="1"/>
    <col min="4" max="4" width="9.5703125" style="46" bestFit="1" customWidth="1"/>
    <col min="5" max="5" width="17.42578125" style="46" customWidth="1"/>
    <col min="6" max="6" width="15" style="46" customWidth="1"/>
    <col min="7" max="7" width="17.140625" style="46" customWidth="1"/>
    <col min="8" max="16384" width="11.42578125" style="46"/>
  </cols>
  <sheetData>
    <row r="1" spans="1:7" x14ac:dyDescent="0.2">
      <c r="A1" s="124" t="s">
        <v>286</v>
      </c>
      <c r="B1" s="78"/>
      <c r="C1" s="79"/>
      <c r="D1" s="79"/>
      <c r="E1" s="80"/>
      <c r="F1" s="81"/>
      <c r="G1" s="79"/>
    </row>
    <row r="2" spans="1:7" x14ac:dyDescent="0.2">
      <c r="A2" s="387" t="s">
        <v>398</v>
      </c>
      <c r="B2" s="83"/>
      <c r="C2" s="83"/>
      <c r="D2" s="125"/>
      <c r="E2" s="126"/>
      <c r="F2" s="83"/>
    </row>
    <row r="3" spans="1:7" ht="14.25" customHeight="1" x14ac:dyDescent="0.2">
      <c r="A3" s="335"/>
      <c r="B3" s="504" t="s">
        <v>6</v>
      </c>
      <c r="C3" s="502" t="s">
        <v>45</v>
      </c>
      <c r="D3" s="502"/>
      <c r="E3" s="502"/>
      <c r="F3" s="502" t="s">
        <v>46</v>
      </c>
      <c r="G3" s="502"/>
    </row>
    <row r="4" spans="1:7" ht="14.25" customHeight="1" x14ac:dyDescent="0.2">
      <c r="A4" s="335"/>
      <c r="B4" s="504"/>
      <c r="C4" s="503" t="s">
        <v>41</v>
      </c>
      <c r="D4" s="503"/>
      <c r="E4" s="503"/>
      <c r="F4" s="503" t="s">
        <v>41</v>
      </c>
      <c r="G4" s="503"/>
    </row>
    <row r="5" spans="1:7" ht="22.5" x14ac:dyDescent="0.2">
      <c r="A5" s="335"/>
      <c r="B5" s="504"/>
      <c r="C5" s="180" t="s">
        <v>200</v>
      </c>
      <c r="D5" s="180" t="s">
        <v>199</v>
      </c>
      <c r="E5" s="299" t="s">
        <v>49</v>
      </c>
      <c r="F5" s="180" t="s">
        <v>201</v>
      </c>
      <c r="G5" s="299" t="s">
        <v>49</v>
      </c>
    </row>
    <row r="6" spans="1:7" x14ac:dyDescent="0.2">
      <c r="A6" s="182" t="s">
        <v>185</v>
      </c>
      <c r="B6" s="183">
        <v>2651.4312846299995</v>
      </c>
      <c r="C6" s="183">
        <v>1341.8455940399997</v>
      </c>
      <c r="D6" s="183">
        <v>471.7230084899993</v>
      </c>
      <c r="E6" s="183">
        <v>146.18432573000001</v>
      </c>
      <c r="F6" s="388">
        <v>657.84035284999993</v>
      </c>
      <c r="G6" s="388">
        <v>33.793194060000005</v>
      </c>
    </row>
    <row r="7" spans="1:7" x14ac:dyDescent="0.2">
      <c r="A7" s="94" t="s">
        <v>40</v>
      </c>
      <c r="B7" s="64">
        <v>1397.5426960599993</v>
      </c>
      <c r="C7" s="57">
        <v>914.65381292999996</v>
      </c>
      <c r="D7" s="60">
        <v>255.45687604999927</v>
      </c>
      <c r="E7" s="57">
        <v>4.9556909200000003</v>
      </c>
      <c r="F7" s="57">
        <v>219.58194333</v>
      </c>
      <c r="G7" s="57">
        <v>2.8943728300000005</v>
      </c>
    </row>
    <row r="8" spans="1:7" x14ac:dyDescent="0.2">
      <c r="A8" s="94" t="s">
        <v>38</v>
      </c>
      <c r="B8" s="64">
        <v>778.30877454000006</v>
      </c>
      <c r="C8" s="57">
        <v>323.88180726999997</v>
      </c>
      <c r="D8" s="60">
        <v>153.12261344000007</v>
      </c>
      <c r="E8" s="57">
        <v>129</v>
      </c>
      <c r="F8" s="57">
        <v>148.93244836</v>
      </c>
      <c r="G8" s="57">
        <v>23.3</v>
      </c>
    </row>
    <row r="9" spans="1:7" x14ac:dyDescent="0.2">
      <c r="A9" s="94" t="s">
        <v>34</v>
      </c>
      <c r="B9" s="64">
        <v>397.34330107000005</v>
      </c>
      <c r="C9" s="57">
        <v>45.577879000000003</v>
      </c>
      <c r="D9" s="60">
        <v>50.573482649999988</v>
      </c>
      <c r="E9" s="57">
        <v>12.01012678</v>
      </c>
      <c r="F9" s="57">
        <v>281.90622956999999</v>
      </c>
      <c r="G9" s="57">
        <v>7.3026790799999999</v>
      </c>
    </row>
    <row r="10" spans="1:7" x14ac:dyDescent="0.2">
      <c r="A10" s="94" t="s">
        <v>32</v>
      </c>
      <c r="B10" s="64">
        <v>78.236512959999999</v>
      </c>
      <c r="C10" s="57">
        <v>57.732094839999995</v>
      </c>
      <c r="D10" s="60">
        <v>12.570036349999997</v>
      </c>
      <c r="E10" s="57">
        <v>0.21850802999999999</v>
      </c>
      <c r="F10" s="57">
        <v>7.4197315900000005</v>
      </c>
      <c r="G10" s="57">
        <v>0.29614214999999999</v>
      </c>
    </row>
    <row r="11" spans="1:7" x14ac:dyDescent="0.2">
      <c r="A11" s="182" t="s">
        <v>42</v>
      </c>
      <c r="B11" s="183">
        <v>2326.5539408900008</v>
      </c>
      <c r="C11" s="183">
        <v>985.53951054999993</v>
      </c>
      <c r="D11" s="183">
        <v>331.15286296000107</v>
      </c>
      <c r="E11" s="183">
        <v>645.40181384999983</v>
      </c>
      <c r="F11" s="388">
        <v>341.48255639999996</v>
      </c>
      <c r="G11" s="388">
        <v>22.97719713</v>
      </c>
    </row>
    <row r="12" spans="1:7" x14ac:dyDescent="0.2">
      <c r="A12" s="389" t="s">
        <v>295</v>
      </c>
      <c r="B12" s="64">
        <v>1442.0402878200011</v>
      </c>
      <c r="C12" s="57">
        <v>801.48163428999999</v>
      </c>
      <c r="D12" s="60">
        <v>150.05723420000101</v>
      </c>
      <c r="E12" s="57">
        <v>338.82453966999998</v>
      </c>
      <c r="F12" s="194">
        <v>146.56226336</v>
      </c>
      <c r="G12" s="194">
        <v>5.1146162999999998</v>
      </c>
    </row>
    <row r="13" spans="1:7" x14ac:dyDescent="0.2">
      <c r="A13" s="389" t="s">
        <v>37</v>
      </c>
      <c r="B13" s="64">
        <v>392.32703020999998</v>
      </c>
      <c r="C13" s="57">
        <v>68.554244359999998</v>
      </c>
      <c r="D13" s="60">
        <v>73.487237920000013</v>
      </c>
      <c r="E13" s="57">
        <v>168.47545929999998</v>
      </c>
      <c r="F13" s="194">
        <v>74.890447049999992</v>
      </c>
      <c r="G13" s="194">
        <v>6.9196415800000004</v>
      </c>
    </row>
    <row r="14" spans="1:7" x14ac:dyDescent="0.2">
      <c r="A14" s="389" t="s">
        <v>36</v>
      </c>
      <c r="B14" s="64">
        <v>373.74104283999998</v>
      </c>
      <c r="C14" s="57">
        <v>69.139823879999994</v>
      </c>
      <c r="D14" s="60">
        <v>81.557803110000009</v>
      </c>
      <c r="E14" s="57">
        <v>103.81768223</v>
      </c>
      <c r="F14" s="194">
        <v>108.93143846</v>
      </c>
      <c r="G14" s="194">
        <v>10.294295159999999</v>
      </c>
    </row>
    <row r="15" spans="1:7" x14ac:dyDescent="0.2">
      <c r="A15" s="389" t="s">
        <v>33</v>
      </c>
      <c r="B15" s="64">
        <v>118.44558002000002</v>
      </c>
      <c r="C15" s="57">
        <v>46.363808019999993</v>
      </c>
      <c r="D15" s="60">
        <v>26.050587730000025</v>
      </c>
      <c r="E15" s="57">
        <v>34.284132649999997</v>
      </c>
      <c r="F15" s="194">
        <v>11.098407530000001</v>
      </c>
      <c r="G15" s="194">
        <v>0.64864409000000001</v>
      </c>
    </row>
    <row r="16" spans="1:7" x14ac:dyDescent="0.2">
      <c r="A16" s="390" t="s">
        <v>39</v>
      </c>
      <c r="B16" s="391">
        <v>1345.3482387799991</v>
      </c>
      <c r="C16" s="392">
        <v>411.97577359000002</v>
      </c>
      <c r="D16" s="181">
        <v>314.32227693999903</v>
      </c>
      <c r="E16" s="392">
        <v>363.32469349999997</v>
      </c>
      <c r="F16" s="393">
        <v>233.35355519999999</v>
      </c>
      <c r="G16" s="393">
        <v>22.37193955</v>
      </c>
    </row>
    <row r="17" spans="1:7" x14ac:dyDescent="0.2">
      <c r="A17" s="182" t="s">
        <v>35</v>
      </c>
      <c r="B17" s="391">
        <v>720.706996400001</v>
      </c>
      <c r="C17" s="392">
        <v>346.42884268</v>
      </c>
      <c r="D17" s="181">
        <v>95.607698590001064</v>
      </c>
      <c r="E17" s="392">
        <v>169.16948223999998</v>
      </c>
      <c r="F17" s="392">
        <v>104.53555374</v>
      </c>
      <c r="G17" s="392">
        <v>4.9654191499999998</v>
      </c>
    </row>
    <row r="18" spans="1:7" x14ac:dyDescent="0.2">
      <c r="A18" s="394" t="s">
        <v>187</v>
      </c>
      <c r="B18" s="391">
        <v>116.67555349</v>
      </c>
      <c r="C18" s="392">
        <v>40.059568229999996</v>
      </c>
      <c r="D18" s="181">
        <v>27.862907779999993</v>
      </c>
      <c r="E18" s="392">
        <v>11.0091351</v>
      </c>
      <c r="F18" s="392">
        <v>37.42567717</v>
      </c>
      <c r="G18" s="392">
        <v>0.31826521000000002</v>
      </c>
    </row>
    <row r="19" spans="1:7" x14ac:dyDescent="0.2">
      <c r="A19" s="395" t="s">
        <v>0</v>
      </c>
      <c r="B19" s="64">
        <v>7160.7160141900013</v>
      </c>
      <c r="C19" s="64">
        <v>3125.8492890900002</v>
      </c>
      <c r="D19" s="61">
        <v>1240.6687547600004</v>
      </c>
      <c r="E19" s="64">
        <v>1335.08945042</v>
      </c>
      <c r="F19" s="64">
        <v>1374.63769536</v>
      </c>
      <c r="G19" s="64">
        <v>84.426015100000029</v>
      </c>
    </row>
    <row r="20" spans="1:7" x14ac:dyDescent="0.2">
      <c r="A20" s="130"/>
      <c r="B20" s="131" t="s">
        <v>188</v>
      </c>
      <c r="C20" s="131"/>
      <c r="D20" s="131"/>
      <c r="E20" s="131"/>
      <c r="F20" s="129"/>
      <c r="G20" s="129"/>
    </row>
    <row r="21" spans="1:7" x14ac:dyDescent="0.2">
      <c r="A21" s="94" t="s">
        <v>349</v>
      </c>
      <c r="B21" s="132"/>
      <c r="C21" s="132"/>
      <c r="D21" s="132"/>
      <c r="E21" s="132"/>
      <c r="F21" s="133"/>
      <c r="G21" s="134"/>
    </row>
    <row r="22" spans="1:7" x14ac:dyDescent="0.2">
      <c r="A22" s="94" t="s">
        <v>338</v>
      </c>
      <c r="B22" s="20"/>
      <c r="C22" s="135"/>
      <c r="D22" s="77"/>
      <c r="E22" s="77"/>
      <c r="F22" s="500"/>
      <c r="G22" s="501"/>
    </row>
    <row r="23" spans="1:7" ht="15" x14ac:dyDescent="0.25">
      <c r="A23" s="136"/>
      <c r="B23" s="495"/>
      <c r="C23" s="497"/>
      <c r="D23" s="498"/>
      <c r="E23" s="498"/>
      <c r="F23" s="497"/>
      <c r="G23" s="499"/>
    </row>
    <row r="24" spans="1:7" x14ac:dyDescent="0.2">
      <c r="B24" s="496"/>
      <c r="C24" s="137"/>
      <c r="D24" s="138"/>
      <c r="E24" s="139"/>
      <c r="F24" s="137"/>
      <c r="G24" s="139"/>
    </row>
    <row r="25" spans="1:7" x14ac:dyDescent="0.2">
      <c r="A25" s="140"/>
      <c r="B25" s="141"/>
      <c r="C25" s="142"/>
      <c r="D25" s="142"/>
      <c r="E25" s="65"/>
      <c r="F25" s="142"/>
      <c r="G25" s="65"/>
    </row>
    <row r="26" spans="1:7" x14ac:dyDescent="0.2">
      <c r="A26" s="20"/>
      <c r="B26" s="143"/>
      <c r="C26" s="60"/>
      <c r="D26" s="60"/>
      <c r="E26" s="60"/>
      <c r="F26" s="60"/>
      <c r="G26" s="60"/>
    </row>
    <row r="27" spans="1:7" x14ac:dyDescent="0.2">
      <c r="B27" s="143"/>
      <c r="E27" s="123"/>
      <c r="F27" s="60"/>
      <c r="G27" s="60"/>
    </row>
    <row r="28" spans="1:7" x14ac:dyDescent="0.2">
      <c r="A28" s="20"/>
      <c r="B28" s="143"/>
      <c r="E28" s="123"/>
      <c r="F28" s="60"/>
      <c r="G28" s="60"/>
    </row>
    <row r="29" spans="1:7" x14ac:dyDescent="0.2">
      <c r="A29" s="20"/>
      <c r="E29" s="123"/>
      <c r="F29" s="60"/>
      <c r="G29" s="60"/>
    </row>
    <row r="30" spans="1:7" x14ac:dyDescent="0.2">
      <c r="A30" s="20"/>
      <c r="E30" s="123"/>
      <c r="F30" s="60"/>
      <c r="G30" s="60"/>
    </row>
    <row r="31" spans="1:7" x14ac:dyDescent="0.2">
      <c r="A31" s="140"/>
      <c r="E31" s="123"/>
      <c r="F31" s="60"/>
      <c r="G31" s="60"/>
    </row>
    <row r="32" spans="1:7" x14ac:dyDescent="0.2">
      <c r="A32" s="20"/>
      <c r="B32" s="143"/>
      <c r="E32" s="123"/>
      <c r="F32" s="60"/>
      <c r="G32" s="60"/>
    </row>
    <row r="33" spans="1:7" x14ac:dyDescent="0.2">
      <c r="A33" s="20"/>
      <c r="D33" s="123"/>
      <c r="E33" s="123"/>
      <c r="F33" s="60"/>
      <c r="G33" s="60"/>
    </row>
    <row r="34" spans="1:7" x14ac:dyDescent="0.2">
      <c r="A34" s="20"/>
      <c r="D34" s="60"/>
      <c r="E34" s="60"/>
      <c r="F34" s="60"/>
      <c r="G34" s="60"/>
    </row>
    <row r="35" spans="1:7" x14ac:dyDescent="0.2">
      <c r="A35" s="20"/>
      <c r="D35" s="60"/>
      <c r="E35" s="60"/>
      <c r="F35" s="60"/>
      <c r="G35" s="60"/>
    </row>
    <row r="36" spans="1:7" x14ac:dyDescent="0.2">
      <c r="A36" s="20"/>
      <c r="B36" s="143"/>
      <c r="C36" s="60"/>
      <c r="D36" s="60"/>
      <c r="E36" s="60"/>
      <c r="F36" s="60"/>
      <c r="G36" s="60"/>
    </row>
    <row r="37" spans="1:7" x14ac:dyDescent="0.2">
      <c r="A37" s="20"/>
      <c r="B37" s="143"/>
      <c r="C37" s="60"/>
      <c r="D37" s="60"/>
      <c r="E37" s="60"/>
      <c r="F37" s="60"/>
      <c r="G37" s="60"/>
    </row>
    <row r="38" spans="1:7" x14ac:dyDescent="0.2">
      <c r="A38" s="20"/>
      <c r="B38" s="143"/>
      <c r="C38" s="60"/>
      <c r="D38" s="60"/>
      <c r="E38" s="60"/>
      <c r="F38" s="60"/>
      <c r="G38" s="60"/>
    </row>
    <row r="39" spans="1:7" x14ac:dyDescent="0.2">
      <c r="A39" s="23"/>
      <c r="B39" s="143"/>
      <c r="C39" s="60"/>
      <c r="D39" s="60"/>
      <c r="E39" s="60"/>
      <c r="F39" s="60"/>
      <c r="G39" s="60"/>
    </row>
    <row r="40" spans="1:7" x14ac:dyDescent="0.2">
      <c r="A40" s="23"/>
      <c r="B40" s="143"/>
      <c r="C40" s="60"/>
      <c r="D40" s="60"/>
      <c r="E40" s="60"/>
      <c r="F40" s="60"/>
      <c r="G40" s="60"/>
    </row>
    <row r="41" spans="1:7" x14ac:dyDescent="0.2">
      <c r="A41" s="144"/>
      <c r="B41" s="145"/>
      <c r="C41" s="146"/>
      <c r="D41" s="146"/>
      <c r="E41" s="146"/>
      <c r="F41" s="146"/>
      <c r="G41" s="146"/>
    </row>
    <row r="42" spans="1:7" x14ac:dyDescent="0.2">
      <c r="A42" s="20"/>
      <c r="B42" s="20"/>
      <c r="C42" s="20"/>
      <c r="D42" s="20"/>
    </row>
    <row r="44" spans="1:7" x14ac:dyDescent="0.2">
      <c r="A44" s="93"/>
      <c r="B44" s="93"/>
      <c r="C44" s="93"/>
      <c r="D44" s="93"/>
      <c r="E44" s="93"/>
    </row>
    <row r="47" spans="1:7" x14ac:dyDescent="0.2">
      <c r="B47" s="93"/>
      <c r="C47" s="93"/>
      <c r="D47" s="93"/>
      <c r="E47" s="93"/>
      <c r="F47" s="93"/>
      <c r="G47" s="93"/>
    </row>
    <row r="48" spans="1:7" x14ac:dyDescent="0.2">
      <c r="B48" s="93"/>
      <c r="C48" s="93"/>
      <c r="D48" s="93"/>
      <c r="E48" s="93"/>
      <c r="F48" s="93"/>
      <c r="G48" s="93"/>
    </row>
    <row r="49" spans="1:7" x14ac:dyDescent="0.2">
      <c r="B49" s="93"/>
      <c r="C49" s="93"/>
      <c r="D49" s="93"/>
      <c r="E49" s="93"/>
      <c r="F49" s="93"/>
      <c r="G49" s="93"/>
    </row>
    <row r="50" spans="1:7" x14ac:dyDescent="0.2">
      <c r="B50" s="93"/>
      <c r="C50" s="93"/>
      <c r="D50" s="93"/>
      <c r="E50" s="93"/>
      <c r="F50" s="93"/>
      <c r="G50" s="93"/>
    </row>
    <row r="51" spans="1:7" x14ac:dyDescent="0.2">
      <c r="B51" s="93"/>
      <c r="C51" s="93"/>
      <c r="D51" s="93"/>
      <c r="E51" s="93"/>
      <c r="F51" s="93"/>
      <c r="G51" s="93"/>
    </row>
    <row r="52" spans="1:7" x14ac:dyDescent="0.2">
      <c r="B52" s="93"/>
      <c r="C52" s="93"/>
      <c r="D52" s="93"/>
      <c r="E52" s="93"/>
      <c r="F52" s="93"/>
      <c r="G52" s="93"/>
    </row>
    <row r="53" spans="1:7" x14ac:dyDescent="0.2">
      <c r="B53" s="93"/>
      <c r="C53" s="93"/>
      <c r="D53" s="93"/>
      <c r="E53" s="93"/>
      <c r="F53" s="93"/>
      <c r="G53" s="93"/>
    </row>
    <row r="54" spans="1:7" x14ac:dyDescent="0.2">
      <c r="B54" s="93"/>
      <c r="C54" s="93"/>
      <c r="D54" s="93"/>
      <c r="E54" s="93"/>
      <c r="F54" s="93"/>
      <c r="G54" s="93"/>
    </row>
    <row r="55" spans="1:7" x14ac:dyDescent="0.2">
      <c r="B55" s="93"/>
      <c r="C55" s="93"/>
      <c r="D55" s="93"/>
      <c r="E55" s="93"/>
      <c r="F55" s="93"/>
      <c r="G55" s="93"/>
    </row>
    <row r="56" spans="1:7" x14ac:dyDescent="0.2">
      <c r="B56" s="93"/>
      <c r="C56" s="93"/>
      <c r="D56" s="93"/>
      <c r="E56" s="93"/>
      <c r="F56" s="93"/>
      <c r="G56" s="93"/>
    </row>
    <row r="57" spans="1:7" x14ac:dyDescent="0.2">
      <c r="B57" s="93"/>
      <c r="C57" s="93"/>
      <c r="D57" s="93"/>
      <c r="E57" s="93"/>
      <c r="F57" s="93"/>
      <c r="G57" s="93"/>
    </row>
    <row r="58" spans="1:7" x14ac:dyDescent="0.2">
      <c r="B58" s="93"/>
      <c r="C58" s="93"/>
      <c r="D58" s="93"/>
      <c r="E58" s="93"/>
      <c r="F58" s="93"/>
      <c r="G58" s="93"/>
    </row>
    <row r="59" spans="1:7" x14ac:dyDescent="0.2">
      <c r="B59" s="93"/>
      <c r="C59" s="93"/>
      <c r="D59" s="93"/>
      <c r="E59" s="93"/>
      <c r="F59" s="93"/>
      <c r="G59" s="93"/>
    </row>
    <row r="60" spans="1:7" x14ac:dyDescent="0.2">
      <c r="B60" s="93"/>
      <c r="C60" s="93"/>
      <c r="D60" s="93"/>
      <c r="E60" s="93"/>
      <c r="F60" s="93"/>
      <c r="G60" s="93"/>
    </row>
    <row r="61" spans="1:7" x14ac:dyDescent="0.2">
      <c r="A61" s="93"/>
      <c r="B61" s="93"/>
      <c r="C61" s="93"/>
      <c r="D61" s="93"/>
      <c r="E61" s="93"/>
      <c r="F61" s="93"/>
    </row>
    <row r="62" spans="1:7" x14ac:dyDescent="0.2">
      <c r="A62" s="93"/>
      <c r="B62" s="93"/>
      <c r="C62" s="93"/>
      <c r="D62" s="93"/>
      <c r="E62" s="93"/>
      <c r="F62" s="93"/>
    </row>
  </sheetData>
  <sortState ref="A38:A42">
    <sortCondition ref="A38"/>
  </sortState>
  <mergeCells count="9">
    <mergeCell ref="B23:B24"/>
    <mergeCell ref="C23:E23"/>
    <mergeCell ref="F23:G23"/>
    <mergeCell ref="F22:G22"/>
    <mergeCell ref="C3:E3"/>
    <mergeCell ref="C4:E4"/>
    <mergeCell ref="F3:G3"/>
    <mergeCell ref="F4:G4"/>
    <mergeCell ref="B3:B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H167"/>
  <sheetViews>
    <sheetView zoomScaleNormal="100" workbookViewId="0">
      <selection activeCell="A6" sqref="A6"/>
    </sheetView>
  </sheetViews>
  <sheetFormatPr baseColWidth="10" defaultColWidth="11.42578125" defaultRowHeight="11.25" x14ac:dyDescent="0.2"/>
  <cols>
    <col min="1" max="1" width="43.140625" style="19" customWidth="1"/>
    <col min="2" max="2" width="18" style="19" bestFit="1" customWidth="1"/>
    <col min="3" max="3" width="11.85546875" style="19" bestFit="1" customWidth="1"/>
    <col min="4" max="4" width="9.5703125" style="19" bestFit="1" customWidth="1"/>
    <col min="5" max="5" width="14" style="19" customWidth="1"/>
    <col min="6" max="6" width="13.7109375" style="19" bestFit="1" customWidth="1"/>
    <col min="7" max="7" width="12.140625" style="19" customWidth="1"/>
    <col min="8" max="8" width="9.5703125" style="19" customWidth="1"/>
    <col min="9" max="16384" width="11.42578125" style="19"/>
  </cols>
  <sheetData>
    <row r="1" spans="1:7" x14ac:dyDescent="0.2">
      <c r="A1" s="396" t="s">
        <v>351</v>
      </c>
      <c r="B1" s="10"/>
      <c r="C1" s="2"/>
      <c r="D1" s="2"/>
      <c r="E1" s="11"/>
      <c r="F1" s="5"/>
      <c r="G1" s="2"/>
    </row>
    <row r="2" spans="1:7" x14ac:dyDescent="0.2">
      <c r="A2" s="397" t="s">
        <v>398</v>
      </c>
      <c r="B2" s="15"/>
      <c r="C2" s="15"/>
      <c r="D2" s="184"/>
      <c r="E2" s="177"/>
      <c r="F2" s="15"/>
    </row>
    <row r="3" spans="1:7" x14ac:dyDescent="0.2">
      <c r="A3" s="335"/>
      <c r="B3" s="504" t="s">
        <v>6</v>
      </c>
      <c r="C3" s="198"/>
      <c r="D3" s="198"/>
      <c r="E3" s="198"/>
      <c r="F3" s="199"/>
      <c r="G3" s="199"/>
    </row>
    <row r="4" spans="1:7" x14ac:dyDescent="0.2">
      <c r="A4" s="335"/>
      <c r="B4" s="504"/>
      <c r="C4" s="200"/>
      <c r="D4" s="200"/>
      <c r="E4" s="200"/>
      <c r="F4" s="200"/>
      <c r="G4" s="200"/>
    </row>
    <row r="5" spans="1:7" x14ac:dyDescent="0.2">
      <c r="A5" s="335"/>
      <c r="B5" s="504"/>
      <c r="C5" s="127"/>
      <c r="D5" s="127"/>
      <c r="E5" s="128"/>
      <c r="F5" s="127"/>
      <c r="G5" s="128"/>
    </row>
    <row r="6" spans="1:7" x14ac:dyDescent="0.2">
      <c r="A6" s="182" t="s">
        <v>185</v>
      </c>
      <c r="B6" s="183">
        <v>2651.4312846299995</v>
      </c>
      <c r="C6" s="194"/>
      <c r="D6" s="194"/>
      <c r="E6" s="194"/>
      <c r="F6" s="194"/>
      <c r="G6" s="194"/>
    </row>
    <row r="7" spans="1:7" x14ac:dyDescent="0.2">
      <c r="A7" s="94" t="s">
        <v>40</v>
      </c>
      <c r="B7" s="64">
        <v>1397.5426960599993</v>
      </c>
      <c r="C7" s="57"/>
      <c r="D7" s="194"/>
      <c r="E7" s="57"/>
      <c r="F7" s="57"/>
      <c r="G7" s="57"/>
    </row>
    <row r="8" spans="1:7" x14ac:dyDescent="0.2">
      <c r="A8" s="94" t="s">
        <v>38</v>
      </c>
      <c r="B8" s="64">
        <v>778.30877454000006</v>
      </c>
      <c r="C8" s="57"/>
      <c r="D8" s="194"/>
      <c r="E8" s="57"/>
      <c r="F8" s="57"/>
      <c r="G8" s="57"/>
    </row>
    <row r="9" spans="1:7" x14ac:dyDescent="0.2">
      <c r="A9" s="94" t="s">
        <v>34</v>
      </c>
      <c r="B9" s="64">
        <v>397.34330107000005</v>
      </c>
      <c r="C9" s="57"/>
      <c r="D9" s="194"/>
      <c r="E9" s="57"/>
      <c r="F9" s="57"/>
      <c r="G9" s="57"/>
    </row>
    <row r="10" spans="1:7" x14ac:dyDescent="0.2">
      <c r="A10" s="94" t="s">
        <v>32</v>
      </c>
      <c r="B10" s="64">
        <v>78.236512959999999</v>
      </c>
      <c r="C10" s="57"/>
      <c r="D10" s="194"/>
      <c r="E10" s="57"/>
      <c r="F10" s="57"/>
      <c r="G10" s="57"/>
    </row>
    <row r="11" spans="1:7" x14ac:dyDescent="0.2">
      <c r="A11" s="182" t="s">
        <v>42</v>
      </c>
      <c r="B11" s="183">
        <v>2326.5539408900008</v>
      </c>
      <c r="C11" s="57"/>
      <c r="D11" s="194"/>
      <c r="E11" s="57"/>
      <c r="F11" s="57"/>
      <c r="G11" s="57"/>
    </row>
    <row r="12" spans="1:7" x14ac:dyDescent="0.2">
      <c r="A12" s="389" t="s">
        <v>295</v>
      </c>
      <c r="B12" s="64">
        <v>1442.0402878200011</v>
      </c>
      <c r="C12" s="57"/>
      <c r="D12" s="194"/>
      <c r="E12" s="57"/>
      <c r="F12" s="194"/>
      <c r="G12" s="194"/>
    </row>
    <row r="13" spans="1:7" x14ac:dyDescent="0.2">
      <c r="A13" s="389" t="s">
        <v>37</v>
      </c>
      <c r="B13" s="64">
        <v>392.32703020999998</v>
      </c>
      <c r="C13" s="61"/>
      <c r="D13" s="61"/>
      <c r="E13" s="61"/>
      <c r="F13" s="61"/>
      <c r="G13" s="61"/>
    </row>
    <row r="14" spans="1:7" x14ac:dyDescent="0.2">
      <c r="A14" s="389" t="s">
        <v>36</v>
      </c>
      <c r="B14" s="64">
        <v>373.74104283999998</v>
      </c>
      <c r="C14" s="57"/>
      <c r="D14" s="194"/>
      <c r="E14" s="57"/>
      <c r="F14" s="194"/>
      <c r="G14" s="194"/>
    </row>
    <row r="15" spans="1:7" x14ac:dyDescent="0.2">
      <c r="A15" s="389" t="s">
        <v>33</v>
      </c>
      <c r="B15" s="64">
        <v>118.44558002000002</v>
      </c>
      <c r="C15" s="57"/>
      <c r="D15" s="194"/>
      <c r="E15" s="57"/>
      <c r="F15" s="194"/>
      <c r="G15" s="194"/>
    </row>
    <row r="16" spans="1:7" x14ac:dyDescent="0.2">
      <c r="A16" s="390" t="s">
        <v>39</v>
      </c>
      <c r="B16" s="391">
        <v>1345.3482387799991</v>
      </c>
      <c r="C16" s="195"/>
      <c r="D16" s="196"/>
      <c r="E16" s="195"/>
      <c r="F16" s="196"/>
      <c r="G16" s="196"/>
    </row>
    <row r="17" spans="1:8" x14ac:dyDescent="0.2">
      <c r="A17" s="182" t="s">
        <v>35</v>
      </c>
      <c r="B17" s="391">
        <v>720.706996400001</v>
      </c>
      <c r="C17" s="57"/>
      <c r="D17" s="194"/>
      <c r="E17" s="57"/>
      <c r="F17" s="194"/>
      <c r="G17" s="194"/>
    </row>
    <row r="18" spans="1:8" x14ac:dyDescent="0.2">
      <c r="A18" s="394" t="s">
        <v>187</v>
      </c>
      <c r="B18" s="391">
        <v>116.67555349</v>
      </c>
      <c r="C18" s="57"/>
      <c r="D18" s="194"/>
      <c r="E18" s="57"/>
      <c r="F18" s="194"/>
      <c r="G18" s="194"/>
    </row>
    <row r="19" spans="1:8" x14ac:dyDescent="0.2">
      <c r="A19" s="395" t="s">
        <v>0</v>
      </c>
      <c r="B19" s="64">
        <v>7160.7160141900013</v>
      </c>
      <c r="C19" s="57"/>
      <c r="D19" s="194"/>
      <c r="E19" s="57"/>
      <c r="F19" s="57"/>
      <c r="G19" s="57"/>
    </row>
    <row r="20" spans="1:8" x14ac:dyDescent="0.2">
      <c r="A20" s="197"/>
      <c r="B20" s="64"/>
      <c r="C20" s="57"/>
      <c r="D20" s="194"/>
      <c r="E20" s="57"/>
      <c r="F20" s="57"/>
      <c r="G20" s="57"/>
    </row>
    <row r="21" spans="1:8" x14ac:dyDescent="0.2">
      <c r="A21" s="94" t="s">
        <v>294</v>
      </c>
      <c r="B21" s="64"/>
      <c r="C21" s="64"/>
      <c r="D21" s="61"/>
      <c r="E21" s="64"/>
      <c r="F21" s="64"/>
      <c r="G21" s="64"/>
    </row>
    <row r="22" spans="1:8" x14ac:dyDescent="0.2">
      <c r="A22" s="255" t="s">
        <v>338</v>
      </c>
      <c r="B22" s="186"/>
      <c r="C22" s="186"/>
      <c r="D22" s="186"/>
      <c r="E22" s="186"/>
      <c r="F22" s="187"/>
      <c r="G22" s="187"/>
    </row>
    <row r="23" spans="1:8" x14ac:dyDescent="0.2">
      <c r="B23" s="132"/>
      <c r="C23" s="132"/>
      <c r="D23" s="132"/>
      <c r="E23" s="132"/>
      <c r="F23" s="133"/>
      <c r="G23" s="134"/>
    </row>
    <row r="24" spans="1:8" x14ac:dyDescent="0.2">
      <c r="B24" s="20"/>
      <c r="C24" s="135"/>
      <c r="D24" s="77"/>
      <c r="E24" s="77"/>
      <c r="F24" s="500"/>
      <c r="G24" s="501"/>
    </row>
    <row r="28" spans="1:8" ht="14.25" customHeight="1" x14ac:dyDescent="0.2"/>
    <row r="29" spans="1:8" ht="14.25" customHeight="1" x14ac:dyDescent="0.2">
      <c r="H29" s="46"/>
    </row>
    <row r="32" spans="1:8" x14ac:dyDescent="0.2">
      <c r="H32" s="52"/>
    </row>
    <row r="33" spans="8:8" x14ac:dyDescent="0.2">
      <c r="H33" s="52"/>
    </row>
    <row r="34" spans="8:8" x14ac:dyDescent="0.2">
      <c r="H34" s="52"/>
    </row>
    <row r="35" spans="8:8" x14ac:dyDescent="0.2">
      <c r="H35" s="52"/>
    </row>
    <row r="36" spans="8:8" x14ac:dyDescent="0.2">
      <c r="H36" s="52"/>
    </row>
    <row r="37" spans="8:8" x14ac:dyDescent="0.2">
      <c r="H37" s="52"/>
    </row>
    <row r="38" spans="8:8" x14ac:dyDescent="0.2">
      <c r="H38" s="52"/>
    </row>
    <row r="39" spans="8:8" x14ac:dyDescent="0.2">
      <c r="H39" s="52"/>
    </row>
    <row r="40" spans="8:8" x14ac:dyDescent="0.2">
      <c r="H40" s="52"/>
    </row>
    <row r="41" spans="8:8" x14ac:dyDescent="0.2">
      <c r="H41" s="52"/>
    </row>
    <row r="42" spans="8:8" x14ac:dyDescent="0.2">
      <c r="H42" s="52"/>
    </row>
    <row r="43" spans="8:8" x14ac:dyDescent="0.2">
      <c r="H43" s="52"/>
    </row>
    <row r="44" spans="8:8" x14ac:dyDescent="0.2">
      <c r="H44" s="52"/>
    </row>
    <row r="45" spans="8:8" x14ac:dyDescent="0.2">
      <c r="H45" s="52"/>
    </row>
    <row r="46" spans="8:8" x14ac:dyDescent="0.2">
      <c r="H46" s="52"/>
    </row>
    <row r="47" spans="8:8" x14ac:dyDescent="0.2">
      <c r="H47" s="52"/>
    </row>
    <row r="48" spans="8:8" x14ac:dyDescent="0.2">
      <c r="H48" s="52"/>
    </row>
    <row r="49" spans="1:8" x14ac:dyDescent="0.2">
      <c r="H49" s="52"/>
    </row>
    <row r="50" spans="1:8" ht="15" x14ac:dyDescent="0.25">
      <c r="A50" s="136"/>
      <c r="B50" s="495"/>
      <c r="C50" s="497"/>
      <c r="D50" s="498"/>
      <c r="E50" s="498"/>
      <c r="F50" s="497"/>
      <c r="G50" s="499"/>
      <c r="H50" s="52"/>
    </row>
    <row r="51" spans="1:8" x14ac:dyDescent="0.2">
      <c r="A51" s="188"/>
      <c r="B51" s="496"/>
      <c r="C51" s="137"/>
      <c r="D51" s="138"/>
      <c r="E51" s="139"/>
      <c r="F51" s="137"/>
      <c r="G51" s="139"/>
      <c r="H51" s="52"/>
    </row>
    <row r="52" spans="1:8" ht="10.9" customHeight="1" x14ac:dyDescent="0.2">
      <c r="A52" s="15"/>
      <c r="C52" s="142"/>
      <c r="D52" s="142"/>
      <c r="E52" s="65"/>
      <c r="F52" s="142"/>
      <c r="G52" s="65"/>
      <c r="H52" s="52"/>
    </row>
    <row r="53" spans="1:8" x14ac:dyDescent="0.2">
      <c r="A53" s="15"/>
      <c r="B53" s="189"/>
      <c r="C53" s="60"/>
      <c r="D53" s="60"/>
      <c r="E53" s="60"/>
      <c r="F53" s="60"/>
      <c r="G53" s="60"/>
      <c r="H53" s="52"/>
    </row>
    <row r="54" spans="1:8" x14ac:dyDescent="0.2">
      <c r="A54" s="15"/>
      <c r="B54" s="189"/>
      <c r="E54" s="190"/>
      <c r="F54" s="60"/>
      <c r="G54" s="60"/>
      <c r="H54" s="52"/>
    </row>
    <row r="55" spans="1:8" x14ac:dyDescent="0.2">
      <c r="E55" s="190"/>
      <c r="F55" s="60"/>
      <c r="G55" s="60"/>
      <c r="H55" s="52"/>
    </row>
    <row r="56" spans="1:8" x14ac:dyDescent="0.2">
      <c r="E56" s="190"/>
      <c r="F56" s="60"/>
      <c r="G56" s="60"/>
      <c r="H56" s="52"/>
    </row>
    <row r="57" spans="1:8" x14ac:dyDescent="0.2">
      <c r="E57" s="190"/>
      <c r="F57" s="60"/>
      <c r="G57" s="60"/>
      <c r="H57" s="52"/>
    </row>
    <row r="58" spans="1:8" x14ac:dyDescent="0.2">
      <c r="E58" s="190"/>
      <c r="F58" s="60"/>
      <c r="G58" s="60"/>
      <c r="H58" s="52"/>
    </row>
    <row r="59" spans="1:8" x14ac:dyDescent="0.2">
      <c r="E59" s="190"/>
      <c r="F59" s="60"/>
      <c r="G59" s="60"/>
      <c r="H59" s="52"/>
    </row>
    <row r="60" spans="1:8" x14ac:dyDescent="0.2">
      <c r="E60" s="190"/>
      <c r="F60" s="60"/>
      <c r="G60" s="60"/>
      <c r="H60" s="52"/>
    </row>
    <row r="61" spans="1:8" x14ac:dyDescent="0.2">
      <c r="E61" s="60"/>
      <c r="F61" s="60"/>
      <c r="G61" s="60"/>
      <c r="H61" s="52"/>
    </row>
    <row r="62" spans="1:8" x14ac:dyDescent="0.2">
      <c r="F62" s="60"/>
      <c r="G62" s="60"/>
      <c r="H62" s="52"/>
    </row>
    <row r="63" spans="1:8" x14ac:dyDescent="0.2">
      <c r="E63" s="60"/>
      <c r="F63" s="60"/>
      <c r="G63" s="60"/>
      <c r="H63" s="52"/>
    </row>
    <row r="64" spans="1:8" x14ac:dyDescent="0.2">
      <c r="E64" s="60"/>
      <c r="F64" s="60"/>
      <c r="G64" s="60"/>
      <c r="H64" s="52"/>
    </row>
    <row r="65" spans="1:8" x14ac:dyDescent="0.2">
      <c r="A65" s="46"/>
      <c r="E65" s="60"/>
      <c r="F65" s="60"/>
      <c r="G65" s="60"/>
      <c r="H65" s="52"/>
    </row>
    <row r="66" spans="1:8" x14ac:dyDescent="0.2">
      <c r="A66" s="46"/>
      <c r="E66" s="60"/>
      <c r="F66" s="60"/>
      <c r="G66" s="60"/>
      <c r="H66" s="52"/>
    </row>
    <row r="67" spans="1:8" x14ac:dyDescent="0.2">
      <c r="A67" s="46"/>
      <c r="E67" s="60"/>
      <c r="F67" s="60"/>
      <c r="G67" s="60"/>
      <c r="H67" s="52"/>
    </row>
    <row r="68" spans="1:8" x14ac:dyDescent="0.2">
      <c r="A68" s="303"/>
      <c r="D68" s="146"/>
      <c r="E68" s="146"/>
      <c r="F68" s="146"/>
      <c r="G68" s="146"/>
      <c r="H68" s="52"/>
    </row>
    <row r="69" spans="1:8" x14ac:dyDescent="0.2">
      <c r="A69" s="46"/>
      <c r="D69" s="191"/>
    </row>
    <row r="70" spans="1:8" x14ac:dyDescent="0.2">
      <c r="A70" s="46"/>
      <c r="B70" s="52"/>
      <c r="C70" s="52"/>
    </row>
    <row r="71" spans="1:8" x14ac:dyDescent="0.2">
      <c r="A71" s="52"/>
      <c r="D71" s="52"/>
      <c r="E71" s="52"/>
    </row>
    <row r="73" spans="1:8" x14ac:dyDescent="0.2">
      <c r="B73" s="52"/>
      <c r="C73" s="52"/>
    </row>
    <row r="74" spans="1:8" x14ac:dyDescent="0.2">
      <c r="B74" s="52"/>
      <c r="C74" s="52"/>
      <c r="D74" s="52"/>
      <c r="E74" s="52"/>
      <c r="F74" s="52"/>
      <c r="G74" s="52"/>
    </row>
    <row r="75" spans="1:8" x14ac:dyDescent="0.2">
      <c r="B75" s="52"/>
      <c r="C75" s="52"/>
      <c r="D75" s="52"/>
      <c r="E75" s="52"/>
      <c r="F75" s="52"/>
      <c r="G75" s="52"/>
    </row>
    <row r="76" spans="1:8" x14ac:dyDescent="0.2">
      <c r="B76" s="52"/>
      <c r="C76" s="52"/>
      <c r="D76" s="52"/>
      <c r="E76" s="52"/>
      <c r="F76" s="52"/>
      <c r="G76" s="52"/>
    </row>
    <row r="77" spans="1:8" x14ac:dyDescent="0.2">
      <c r="B77" s="52"/>
      <c r="C77" s="52"/>
      <c r="D77" s="52"/>
      <c r="E77" s="52"/>
      <c r="F77" s="52"/>
      <c r="G77" s="52"/>
    </row>
    <row r="78" spans="1:8" x14ac:dyDescent="0.2">
      <c r="B78" s="52"/>
      <c r="C78" s="52"/>
      <c r="D78" s="52"/>
      <c r="E78" s="52"/>
      <c r="F78" s="52"/>
      <c r="G78" s="52"/>
    </row>
    <row r="79" spans="1:8" x14ac:dyDescent="0.2">
      <c r="B79" s="52"/>
      <c r="C79" s="52"/>
      <c r="D79" s="52"/>
      <c r="E79" s="52"/>
      <c r="F79" s="52"/>
      <c r="G79" s="52"/>
    </row>
    <row r="80" spans="1:8" x14ac:dyDescent="0.2">
      <c r="B80" s="52"/>
      <c r="C80" s="52"/>
      <c r="D80" s="52"/>
      <c r="E80" s="52"/>
      <c r="F80" s="52"/>
      <c r="G80" s="52"/>
    </row>
    <row r="81" spans="1:7" x14ac:dyDescent="0.2">
      <c r="B81" s="52"/>
      <c r="C81" s="52"/>
      <c r="D81" s="52"/>
      <c r="E81" s="52"/>
      <c r="F81" s="52"/>
      <c r="G81" s="52"/>
    </row>
    <row r="82" spans="1:7" x14ac:dyDescent="0.2">
      <c r="B82" s="52"/>
      <c r="C82" s="52"/>
      <c r="D82" s="52"/>
      <c r="E82" s="52"/>
      <c r="F82" s="52"/>
      <c r="G82" s="52"/>
    </row>
    <row r="83" spans="1:7" x14ac:dyDescent="0.2">
      <c r="B83" s="52"/>
      <c r="C83" s="52"/>
      <c r="D83" s="52"/>
      <c r="E83" s="52"/>
      <c r="F83" s="52"/>
      <c r="G83" s="52"/>
    </row>
    <row r="84" spans="1:7" x14ac:dyDescent="0.2">
      <c r="B84" s="52"/>
      <c r="C84" s="52"/>
      <c r="D84" s="52"/>
      <c r="E84" s="52"/>
      <c r="F84" s="52"/>
      <c r="G84" s="52"/>
    </row>
    <row r="85" spans="1:7" x14ac:dyDescent="0.2">
      <c r="B85" s="52"/>
      <c r="C85" s="52"/>
      <c r="D85" s="52"/>
      <c r="E85" s="52"/>
      <c r="F85" s="52"/>
      <c r="G85" s="52"/>
    </row>
    <row r="86" spans="1:7" x14ac:dyDescent="0.2">
      <c r="B86" s="52"/>
      <c r="C86" s="52"/>
      <c r="D86" s="52"/>
      <c r="E86" s="52"/>
      <c r="F86" s="52"/>
      <c r="G86" s="52"/>
    </row>
    <row r="87" spans="1:7" x14ac:dyDescent="0.2">
      <c r="B87" s="52"/>
      <c r="C87" s="52"/>
      <c r="D87" s="52"/>
      <c r="E87" s="52"/>
      <c r="F87" s="52"/>
      <c r="G87" s="52"/>
    </row>
    <row r="88" spans="1:7" x14ac:dyDescent="0.2">
      <c r="A88" s="52"/>
      <c r="B88" s="52"/>
      <c r="C88" s="52"/>
      <c r="D88" s="52"/>
      <c r="E88" s="52"/>
      <c r="F88" s="52"/>
    </row>
    <row r="89" spans="1:7" x14ac:dyDescent="0.2">
      <c r="A89" s="52"/>
      <c r="D89" s="52"/>
      <c r="E89" s="52"/>
      <c r="F89" s="52"/>
    </row>
    <row r="120" spans="5:7" x14ac:dyDescent="0.2">
      <c r="E120" s="190"/>
      <c r="F120" s="60"/>
      <c r="G120" s="60"/>
    </row>
    <row r="121" spans="5:7" x14ac:dyDescent="0.2">
      <c r="E121" s="190"/>
      <c r="F121" s="60"/>
      <c r="G121" s="60"/>
    </row>
    <row r="122" spans="5:7" x14ac:dyDescent="0.2">
      <c r="E122" s="190"/>
      <c r="F122" s="60"/>
      <c r="G122" s="60"/>
    </row>
    <row r="123" spans="5:7" x14ac:dyDescent="0.2">
      <c r="E123" s="190"/>
      <c r="F123" s="60"/>
      <c r="G123" s="60"/>
    </row>
    <row r="124" spans="5:7" x14ac:dyDescent="0.2">
      <c r="E124" s="190"/>
      <c r="F124" s="60"/>
      <c r="G124" s="60"/>
    </row>
    <row r="125" spans="5:7" x14ac:dyDescent="0.2">
      <c r="E125" s="190"/>
      <c r="F125" s="60"/>
      <c r="G125" s="60"/>
    </row>
    <row r="126" spans="5:7" x14ac:dyDescent="0.2">
      <c r="E126" s="60"/>
      <c r="F126" s="60"/>
      <c r="G126" s="60"/>
    </row>
    <row r="127" spans="5:7" x14ac:dyDescent="0.2">
      <c r="F127" s="60"/>
      <c r="G127" s="60"/>
    </row>
    <row r="128" spans="5:7" x14ac:dyDescent="0.2">
      <c r="E128" s="60"/>
      <c r="F128" s="60"/>
      <c r="G128" s="60"/>
    </row>
    <row r="129" spans="1:7" x14ac:dyDescent="0.2">
      <c r="E129" s="60"/>
      <c r="F129" s="60"/>
      <c r="G129" s="60"/>
    </row>
    <row r="130" spans="1:7" x14ac:dyDescent="0.2">
      <c r="E130" s="60"/>
      <c r="F130" s="60"/>
      <c r="G130" s="60"/>
    </row>
    <row r="131" spans="1:7" x14ac:dyDescent="0.2">
      <c r="E131" s="60"/>
      <c r="F131" s="60"/>
      <c r="G131" s="60"/>
    </row>
    <row r="132" spans="1:7" x14ac:dyDescent="0.2">
      <c r="E132" s="60"/>
      <c r="F132" s="60"/>
      <c r="G132" s="60"/>
    </row>
    <row r="133" spans="1:7" x14ac:dyDescent="0.2">
      <c r="E133" s="146"/>
      <c r="F133" s="146"/>
      <c r="G133" s="146"/>
    </row>
    <row r="135" spans="1:7" x14ac:dyDescent="0.2">
      <c r="D135" s="191"/>
    </row>
    <row r="136" spans="1:7" x14ac:dyDescent="0.2">
      <c r="B136" s="52"/>
      <c r="C136" s="52"/>
      <c r="E136" s="52"/>
    </row>
    <row r="137" spans="1:7" x14ac:dyDescent="0.2">
      <c r="A137" s="52"/>
      <c r="D137" s="52"/>
    </row>
    <row r="139" spans="1:7" x14ac:dyDescent="0.2">
      <c r="B139" s="52"/>
      <c r="C139" s="52"/>
      <c r="E139" s="52"/>
      <c r="F139" s="52"/>
      <c r="G139" s="52"/>
    </row>
    <row r="140" spans="1:7" x14ac:dyDescent="0.2">
      <c r="B140" s="52"/>
      <c r="C140" s="52"/>
      <c r="D140" s="52"/>
      <c r="E140" s="52"/>
      <c r="F140" s="52"/>
      <c r="G140" s="52"/>
    </row>
    <row r="141" spans="1:7" x14ac:dyDescent="0.2">
      <c r="B141" s="52"/>
      <c r="C141" s="52"/>
      <c r="D141" s="52"/>
      <c r="E141" s="52"/>
      <c r="F141" s="52"/>
      <c r="G141" s="52"/>
    </row>
    <row r="142" spans="1:7" x14ac:dyDescent="0.2">
      <c r="B142" s="52"/>
      <c r="C142" s="52"/>
      <c r="D142" s="52"/>
      <c r="E142" s="52"/>
      <c r="F142" s="52"/>
      <c r="G142" s="52"/>
    </row>
    <row r="143" spans="1:7" x14ac:dyDescent="0.2">
      <c r="B143" s="52"/>
      <c r="C143" s="52"/>
      <c r="D143" s="52"/>
      <c r="E143" s="52"/>
      <c r="F143" s="52"/>
      <c r="G143" s="52"/>
    </row>
    <row r="144" spans="1:7" x14ac:dyDescent="0.2">
      <c r="B144" s="52"/>
      <c r="C144" s="52"/>
      <c r="D144" s="52"/>
      <c r="E144" s="52"/>
      <c r="F144" s="52"/>
      <c r="G144" s="52"/>
    </row>
    <row r="145" spans="1:7" x14ac:dyDescent="0.2">
      <c r="B145" s="52"/>
      <c r="C145" s="52"/>
      <c r="D145" s="52"/>
      <c r="E145" s="52"/>
      <c r="F145" s="52"/>
      <c r="G145" s="52"/>
    </row>
    <row r="146" spans="1:7" x14ac:dyDescent="0.2">
      <c r="B146" s="52"/>
      <c r="C146" s="52"/>
      <c r="D146" s="52"/>
      <c r="E146" s="52"/>
      <c r="F146" s="52"/>
      <c r="G146" s="52"/>
    </row>
    <row r="147" spans="1:7" x14ac:dyDescent="0.2">
      <c r="B147" s="52"/>
      <c r="C147" s="52"/>
      <c r="D147" s="52"/>
      <c r="E147" s="52"/>
      <c r="F147" s="52"/>
      <c r="G147" s="52"/>
    </row>
    <row r="148" spans="1:7" x14ac:dyDescent="0.2">
      <c r="B148" s="52"/>
      <c r="C148" s="52"/>
      <c r="D148" s="52"/>
      <c r="E148" s="52"/>
      <c r="F148" s="52"/>
      <c r="G148" s="52"/>
    </row>
    <row r="149" spans="1:7" x14ac:dyDescent="0.2">
      <c r="B149" s="52"/>
      <c r="C149" s="52"/>
      <c r="D149" s="52"/>
      <c r="E149" s="52"/>
      <c r="F149" s="52"/>
      <c r="G149" s="52"/>
    </row>
    <row r="150" spans="1:7" x14ac:dyDescent="0.2">
      <c r="B150" s="52"/>
      <c r="C150" s="52"/>
      <c r="D150" s="52"/>
      <c r="E150" s="52"/>
      <c r="F150" s="52"/>
      <c r="G150" s="52"/>
    </row>
    <row r="151" spans="1:7" x14ac:dyDescent="0.2">
      <c r="B151" s="52"/>
      <c r="C151" s="52"/>
      <c r="D151" s="52"/>
      <c r="E151" s="52"/>
      <c r="F151" s="52"/>
      <c r="G151" s="52"/>
    </row>
    <row r="152" spans="1:7" x14ac:dyDescent="0.2">
      <c r="B152" s="52"/>
      <c r="C152" s="52"/>
      <c r="D152" s="52"/>
      <c r="E152" s="52"/>
      <c r="F152" s="52"/>
      <c r="G152" s="52"/>
    </row>
    <row r="153" spans="1:7" x14ac:dyDescent="0.2">
      <c r="B153" s="52"/>
      <c r="C153" s="52"/>
      <c r="D153" s="52"/>
      <c r="E153" s="52"/>
      <c r="F153" s="52"/>
    </row>
    <row r="154" spans="1:7" x14ac:dyDescent="0.2">
      <c r="A154" s="52"/>
      <c r="B154" s="52"/>
      <c r="C154" s="52"/>
      <c r="D154" s="52"/>
      <c r="E154" s="52"/>
      <c r="F154" s="52"/>
    </row>
    <row r="155" spans="1:7" x14ac:dyDescent="0.2">
      <c r="A155" s="52"/>
      <c r="D155" s="52"/>
    </row>
    <row r="167" spans="7:7" ht="15.75" x14ac:dyDescent="0.25">
      <c r="G167" s="192"/>
    </row>
  </sheetData>
  <mergeCells count="5">
    <mergeCell ref="B3:B5"/>
    <mergeCell ref="F24:G24"/>
    <mergeCell ref="B50:B51"/>
    <mergeCell ref="C50:E50"/>
    <mergeCell ref="F50:G5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G23"/>
  <sheetViews>
    <sheetView workbookViewId="0">
      <selection activeCell="A23" sqref="A23"/>
    </sheetView>
  </sheetViews>
  <sheetFormatPr baseColWidth="10" defaultColWidth="11.42578125" defaultRowHeight="11.25" x14ac:dyDescent="0.2"/>
  <cols>
    <col min="1" max="1" width="43.140625" style="19" customWidth="1"/>
    <col min="2" max="2" width="18" style="19" bestFit="1" customWidth="1"/>
    <col min="3" max="3" width="17.7109375" style="19" customWidth="1"/>
    <col min="4" max="4" width="14.7109375" style="19" customWidth="1"/>
    <col min="5" max="5" width="14" style="19" customWidth="1"/>
    <col min="6" max="6" width="13.7109375" style="19" bestFit="1" customWidth="1"/>
    <col min="7" max="7" width="12.140625" style="19" customWidth="1"/>
    <col min="8" max="8" width="3.85546875" style="19" customWidth="1"/>
    <col min="9" max="16384" width="11.42578125" style="19"/>
  </cols>
  <sheetData>
    <row r="1" spans="1:7" ht="16.149999999999999" customHeight="1" x14ac:dyDescent="0.2">
      <c r="A1" s="505" t="s">
        <v>399</v>
      </c>
      <c r="B1" s="505"/>
      <c r="C1" s="505"/>
      <c r="D1" s="505"/>
      <c r="E1" s="505"/>
      <c r="F1" s="505"/>
      <c r="G1" s="505"/>
    </row>
    <row r="2" spans="1:7" x14ac:dyDescent="0.2">
      <c r="A2" s="398" t="s">
        <v>11</v>
      </c>
    </row>
    <row r="3" spans="1:7" s="410" customFormat="1" ht="30" customHeight="1" x14ac:dyDescent="0.25">
      <c r="A3" s="408"/>
      <c r="B3" s="399" t="s">
        <v>358</v>
      </c>
      <c r="C3" s="399" t="s">
        <v>363</v>
      </c>
      <c r="D3" s="400" t="s">
        <v>362</v>
      </c>
      <c r="E3" s="127"/>
      <c r="F3" s="128"/>
      <c r="G3" s="409"/>
    </row>
    <row r="4" spans="1:7" x14ac:dyDescent="0.2">
      <c r="A4" s="401" t="s">
        <v>185</v>
      </c>
      <c r="B4" s="401">
        <v>1341.8455940399999</v>
      </c>
      <c r="C4" s="401">
        <v>471.72300848999936</v>
      </c>
      <c r="D4" s="401">
        <v>146.18432573000001</v>
      </c>
      <c r="E4" s="201"/>
      <c r="F4" s="201"/>
      <c r="G4" s="20"/>
    </row>
    <row r="5" spans="1:7" x14ac:dyDescent="0.2">
      <c r="A5" s="94" t="s">
        <v>40</v>
      </c>
      <c r="B5" s="34">
        <v>914.65381292999996</v>
      </c>
      <c r="C5" s="402">
        <v>255.45687604999927</v>
      </c>
      <c r="D5" s="403">
        <v>4.9556909200000003</v>
      </c>
      <c r="E5" s="203"/>
      <c r="F5" s="203"/>
      <c r="G5" s="20"/>
    </row>
    <row r="6" spans="1:7" x14ac:dyDescent="0.2">
      <c r="A6" s="94" t="s">
        <v>38</v>
      </c>
      <c r="B6" s="203">
        <v>323.88180726999997</v>
      </c>
      <c r="C6" s="402">
        <v>153.12261344000007</v>
      </c>
      <c r="D6" s="203">
        <v>129</v>
      </c>
      <c r="E6" s="203"/>
      <c r="F6" s="203"/>
      <c r="G6" s="20"/>
    </row>
    <row r="7" spans="1:7" x14ac:dyDescent="0.2">
      <c r="A7" s="94" t="s">
        <v>34</v>
      </c>
      <c r="B7" s="403">
        <v>45.577879000000003</v>
      </c>
      <c r="C7" s="402">
        <v>50.573482650000003</v>
      </c>
      <c r="D7" s="403">
        <v>12.01012678</v>
      </c>
      <c r="E7" s="203"/>
      <c r="F7" s="203"/>
      <c r="G7" s="20"/>
    </row>
    <row r="8" spans="1:7" x14ac:dyDescent="0.2">
      <c r="A8" s="94" t="s">
        <v>32</v>
      </c>
      <c r="B8" s="403">
        <v>57.732094839999995</v>
      </c>
      <c r="C8" s="402">
        <v>12.570036349999997</v>
      </c>
      <c r="D8" s="403">
        <v>0.21850802999999999</v>
      </c>
      <c r="E8" s="203"/>
      <c r="F8" s="203"/>
      <c r="G8" s="20"/>
    </row>
    <row r="9" spans="1:7" x14ac:dyDescent="0.2">
      <c r="A9" s="185" t="s">
        <v>42</v>
      </c>
      <c r="B9" s="404">
        <v>985.53951055000005</v>
      </c>
      <c r="C9" s="404">
        <v>331.15286296000102</v>
      </c>
      <c r="D9" s="404">
        <v>645.40181384999994</v>
      </c>
      <c r="E9" s="204"/>
      <c r="F9" s="204"/>
      <c r="G9" s="20"/>
    </row>
    <row r="10" spans="1:7" x14ac:dyDescent="0.2">
      <c r="A10" s="62" t="s">
        <v>296</v>
      </c>
      <c r="B10" s="34">
        <f>791.75088786+9.73074643</f>
        <v>801.48163428999999</v>
      </c>
      <c r="C10" s="402">
        <f>137.976896440001+12.08033776</f>
        <v>150.05723420000101</v>
      </c>
      <c r="D10" s="203">
        <f>229.85593256+108.96860711</f>
        <v>338.82453967000004</v>
      </c>
      <c r="E10" s="202"/>
      <c r="F10" s="202"/>
      <c r="G10" s="20"/>
    </row>
    <row r="11" spans="1:7" x14ac:dyDescent="0.2">
      <c r="A11" s="62" t="s">
        <v>37</v>
      </c>
      <c r="B11" s="403">
        <v>68.554244359999998</v>
      </c>
      <c r="C11" s="402">
        <v>73.487237920000013</v>
      </c>
      <c r="D11" s="203">
        <v>168.47545929999998</v>
      </c>
      <c r="E11" s="202"/>
      <c r="F11" s="202"/>
      <c r="G11" s="20"/>
    </row>
    <row r="12" spans="1:7" x14ac:dyDescent="0.2">
      <c r="A12" s="62" t="s">
        <v>36</v>
      </c>
      <c r="B12" s="403">
        <v>69.139823879999994</v>
      </c>
      <c r="C12" s="402">
        <v>81.557803110000009</v>
      </c>
      <c r="D12" s="203">
        <v>103.81768223</v>
      </c>
      <c r="E12" s="202"/>
      <c r="F12" s="202"/>
      <c r="G12" s="20"/>
    </row>
    <row r="13" spans="1:7" x14ac:dyDescent="0.2">
      <c r="A13" s="62" t="s">
        <v>33</v>
      </c>
      <c r="B13" s="403">
        <v>46.363808019999993</v>
      </c>
      <c r="C13" s="402">
        <v>26.050587730000025</v>
      </c>
      <c r="D13" s="403">
        <v>34.284132649999997</v>
      </c>
      <c r="E13" s="202"/>
      <c r="F13" s="202"/>
      <c r="G13" s="20"/>
    </row>
    <row r="14" spans="1:7" x14ac:dyDescent="0.2">
      <c r="A14" s="390" t="s">
        <v>39</v>
      </c>
      <c r="B14" s="405">
        <v>411.97577359000002</v>
      </c>
      <c r="C14" s="305">
        <v>314.32227693999903</v>
      </c>
      <c r="D14" s="405">
        <v>363.32469349999997</v>
      </c>
      <c r="E14" s="202"/>
      <c r="F14" s="202"/>
      <c r="G14" s="20"/>
    </row>
    <row r="15" spans="1:7" x14ac:dyDescent="0.2">
      <c r="A15" s="185" t="s">
        <v>35</v>
      </c>
      <c r="B15" s="406">
        <v>346.42884268</v>
      </c>
      <c r="C15" s="305">
        <v>95.607698590001064</v>
      </c>
      <c r="D15" s="405">
        <v>169.16948223999998</v>
      </c>
      <c r="E15" s="203"/>
      <c r="F15" s="203"/>
      <c r="G15" s="20"/>
    </row>
    <row r="16" spans="1:7" x14ac:dyDescent="0.2">
      <c r="A16" s="394" t="s">
        <v>187</v>
      </c>
      <c r="B16" s="304">
        <v>40.059568229999996</v>
      </c>
      <c r="C16" s="305">
        <v>27.862907779999993</v>
      </c>
      <c r="D16" s="304">
        <v>11.0091351</v>
      </c>
      <c r="E16" s="203"/>
      <c r="F16" s="203"/>
      <c r="G16" s="20"/>
    </row>
    <row r="17" spans="1:7" x14ac:dyDescent="0.2">
      <c r="A17" s="191" t="s">
        <v>0</v>
      </c>
      <c r="B17" s="64">
        <v>3125.8492890900002</v>
      </c>
      <c r="C17" s="61">
        <v>1240.6687547600004</v>
      </c>
      <c r="D17" s="64">
        <v>1335.08945042</v>
      </c>
      <c r="E17" s="64"/>
      <c r="F17" s="64"/>
      <c r="G17" s="60"/>
    </row>
    <row r="19" spans="1:7" x14ac:dyDescent="0.2">
      <c r="A19" s="94" t="s">
        <v>349</v>
      </c>
    </row>
    <row r="20" spans="1:7" x14ac:dyDescent="0.2">
      <c r="A20" s="255" t="s">
        <v>338</v>
      </c>
    </row>
    <row r="23" spans="1:7" x14ac:dyDescent="0.2">
      <c r="A23" s="474"/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K18"/>
  <sheetViews>
    <sheetView zoomScaleNormal="100" workbookViewId="0">
      <selection activeCell="F18" sqref="F18"/>
    </sheetView>
  </sheetViews>
  <sheetFormatPr baseColWidth="10" defaultColWidth="9" defaultRowHeight="11.25" x14ac:dyDescent="0.2"/>
  <cols>
    <col min="1" max="1" width="33" style="79" customWidth="1"/>
    <col min="2" max="2" width="17.5703125" style="147" customWidth="1"/>
    <col min="3" max="3" width="15.42578125" style="147" customWidth="1"/>
    <col min="4" max="4" width="15.5703125" style="147" customWidth="1"/>
    <col min="5" max="5" width="14.42578125" style="147" bestFit="1" customWidth="1"/>
    <col min="6" max="6" width="16.42578125" style="147" customWidth="1"/>
    <col min="7" max="7" width="14.85546875" style="147" customWidth="1"/>
    <col min="8" max="8" width="15" style="147" bestFit="1" customWidth="1"/>
    <col min="9" max="9" width="17.5703125" style="147" customWidth="1"/>
    <col min="10" max="10" width="9" style="147"/>
    <col min="11" max="16384" width="9" style="79"/>
  </cols>
  <sheetData>
    <row r="1" spans="1:11" x14ac:dyDescent="0.2">
      <c r="A1" s="208" t="s">
        <v>339</v>
      </c>
      <c r="B1" s="209"/>
      <c r="C1" s="210"/>
      <c r="D1" s="210"/>
      <c r="E1" s="211"/>
      <c r="F1" s="212"/>
      <c r="G1" s="210"/>
      <c r="H1" s="210"/>
      <c r="I1" s="210"/>
      <c r="J1" s="79"/>
    </row>
    <row r="2" spans="1:11" x14ac:dyDescent="0.2">
      <c r="A2" s="213" t="s">
        <v>398</v>
      </c>
      <c r="B2" s="209"/>
      <c r="C2" s="210"/>
      <c r="D2" s="210"/>
      <c r="E2" s="211"/>
      <c r="F2" s="212"/>
      <c r="G2" s="210"/>
      <c r="H2" s="210"/>
      <c r="I2" s="79"/>
      <c r="J2" s="79"/>
    </row>
    <row r="3" spans="1:11" x14ac:dyDescent="0.2">
      <c r="A3" s="230"/>
      <c r="B3" s="210"/>
      <c r="C3" s="210"/>
      <c r="D3" s="210"/>
      <c r="E3" s="210"/>
      <c r="F3" s="210"/>
      <c r="G3" s="210"/>
      <c r="I3" s="79"/>
    </row>
    <row r="4" spans="1:11" x14ac:dyDescent="0.2">
      <c r="A4" s="217"/>
      <c r="B4" s="506" t="s">
        <v>6</v>
      </c>
      <c r="C4" s="506" t="s">
        <v>45</v>
      </c>
      <c r="D4" s="214" t="s">
        <v>45</v>
      </c>
      <c r="E4" s="214"/>
      <c r="F4" s="214"/>
      <c r="G4" s="506" t="s">
        <v>364</v>
      </c>
      <c r="H4" s="214" t="s">
        <v>46</v>
      </c>
      <c r="I4" s="214"/>
    </row>
    <row r="5" spans="1:11" x14ac:dyDescent="0.2">
      <c r="A5" s="217"/>
      <c r="B5" s="507"/>
      <c r="C5" s="506"/>
      <c r="D5" s="508" t="s">
        <v>41</v>
      </c>
      <c r="E5" s="508"/>
      <c r="F5" s="508"/>
      <c r="G5" s="506"/>
      <c r="H5" s="508" t="s">
        <v>41</v>
      </c>
      <c r="I5" s="508"/>
    </row>
    <row r="6" spans="1:11" ht="22.5" x14ac:dyDescent="0.2">
      <c r="A6" s="217"/>
      <c r="B6" s="507"/>
      <c r="C6" s="506"/>
      <c r="D6" s="411" t="s">
        <v>358</v>
      </c>
      <c r="E6" s="231" t="s">
        <v>189</v>
      </c>
      <c r="F6" s="231" t="s">
        <v>202</v>
      </c>
      <c r="G6" s="506"/>
      <c r="H6" s="412" t="s">
        <v>49</v>
      </c>
      <c r="I6" s="412" t="s">
        <v>50</v>
      </c>
    </row>
    <row r="7" spans="1:11" s="78" customFormat="1" x14ac:dyDescent="0.2">
      <c r="A7" s="218" t="s">
        <v>43</v>
      </c>
      <c r="B7" s="535">
        <f>+C7+G7</f>
        <v>443.74380328000001</v>
      </c>
      <c r="C7" s="535">
        <v>389.53192157000001</v>
      </c>
      <c r="D7" s="536">
        <v>22.806287570000002</v>
      </c>
      <c r="E7" s="535">
        <v>318.04516751</v>
      </c>
      <c r="F7" s="537">
        <f>+C7-D7-E7</f>
        <v>48.680466490000015</v>
      </c>
      <c r="G7" s="535">
        <v>54.21188171</v>
      </c>
      <c r="H7" s="535">
        <v>38.688066149999997</v>
      </c>
      <c r="I7" s="537">
        <f>+G7-H7</f>
        <v>15.523815560000003</v>
      </c>
      <c r="J7" s="464"/>
    </row>
    <row r="8" spans="1:11" x14ac:dyDescent="0.2">
      <c r="A8" s="296" t="s">
        <v>360</v>
      </c>
      <c r="B8" s="465">
        <v>608.9</v>
      </c>
      <c r="C8" s="465">
        <v>374.2</v>
      </c>
      <c r="D8" s="466">
        <v>221.4</v>
      </c>
      <c r="E8" s="465">
        <v>52.9</v>
      </c>
      <c r="F8" s="467">
        <v>100</v>
      </c>
      <c r="G8" s="465">
        <v>234.6</v>
      </c>
      <c r="H8" s="465">
        <v>72.599999999999994</v>
      </c>
      <c r="I8" s="467">
        <v>162.1</v>
      </c>
      <c r="K8" s="83"/>
    </row>
    <row r="9" spans="1:11" x14ac:dyDescent="0.2">
      <c r="A9" s="216" t="s">
        <v>359</v>
      </c>
      <c r="B9" s="413">
        <f t="shared" ref="B9:B12" si="0">+C9+G9</f>
        <v>189.29073247999997</v>
      </c>
      <c r="C9" s="413">
        <v>71.614541379999991</v>
      </c>
      <c r="D9" s="414">
        <v>16.92117154</v>
      </c>
      <c r="E9" s="413">
        <v>30.735669979999997</v>
      </c>
      <c r="F9" s="415">
        <f t="shared" ref="F9:F12" si="1">+C9-D9-E9</f>
        <v>23.957699859999991</v>
      </c>
      <c r="G9" s="413">
        <v>117.6761911</v>
      </c>
      <c r="H9" s="413">
        <v>58.352441220000003</v>
      </c>
      <c r="I9" s="415">
        <f t="shared" ref="I9:I12" si="2">+G9-H9</f>
        <v>59.323749879999994</v>
      </c>
    </row>
    <row r="10" spans="1:11" x14ac:dyDescent="0.2">
      <c r="A10" s="216" t="s">
        <v>44</v>
      </c>
      <c r="B10" s="414">
        <f>+C10+G10</f>
        <v>164.52791721</v>
      </c>
      <c r="C10" s="414">
        <v>109.61125951</v>
      </c>
      <c r="D10" s="414">
        <v>90.158818190000005</v>
      </c>
      <c r="E10" s="413">
        <v>0.53343741999999994</v>
      </c>
      <c r="F10" s="415">
        <f>+C10-D10-E10</f>
        <v>18.919003899999993</v>
      </c>
      <c r="G10" s="413">
        <v>54.916657700000002</v>
      </c>
      <c r="H10" s="413">
        <v>0.42112159000000005</v>
      </c>
      <c r="I10" s="415">
        <f>+G10-H10</f>
        <v>54.495536110000003</v>
      </c>
    </row>
    <row r="11" spans="1:11" x14ac:dyDescent="0.2">
      <c r="A11" s="216" t="s">
        <v>40</v>
      </c>
      <c r="B11" s="414">
        <f t="shared" si="0"/>
        <v>149.41481743</v>
      </c>
      <c r="C11" s="414">
        <v>125.57365</v>
      </c>
      <c r="D11" s="414">
        <v>93.484562060000002</v>
      </c>
      <c r="E11" s="413">
        <v>5.2229690799999995</v>
      </c>
      <c r="F11" s="415">
        <f t="shared" si="1"/>
        <v>26.86611886</v>
      </c>
      <c r="G11" s="413">
        <v>23.841167430000002</v>
      </c>
      <c r="H11" s="413">
        <v>9.2310645600000001</v>
      </c>
      <c r="I11" s="415">
        <f t="shared" si="2"/>
        <v>14.610102870000002</v>
      </c>
    </row>
    <row r="12" spans="1:11" x14ac:dyDescent="0.2">
      <c r="A12" s="216" t="s">
        <v>38</v>
      </c>
      <c r="B12" s="413">
        <f t="shared" si="0"/>
        <v>105.63645966</v>
      </c>
      <c r="C12" s="413">
        <v>67.438741419999999</v>
      </c>
      <c r="D12" s="414">
        <v>20.824952</v>
      </c>
      <c r="E12" s="413">
        <v>16.39340275</v>
      </c>
      <c r="F12" s="415">
        <f t="shared" si="1"/>
        <v>30.220386670000003</v>
      </c>
      <c r="G12" s="413">
        <v>38.19771824</v>
      </c>
      <c r="H12" s="413">
        <v>4.5739548800000005</v>
      </c>
      <c r="I12" s="415">
        <f t="shared" si="2"/>
        <v>33.623763359999998</v>
      </c>
    </row>
    <row r="13" spans="1:11" x14ac:dyDescent="0.2">
      <c r="A13" s="214" t="s">
        <v>0</v>
      </c>
      <c r="B13" s="464">
        <v>1052.5999999999999</v>
      </c>
      <c r="C13" s="464">
        <v>763.8</v>
      </c>
      <c r="D13" s="464">
        <v>244.2</v>
      </c>
      <c r="E13" s="464">
        <v>370.9</v>
      </c>
      <c r="F13" s="464">
        <v>148.6</v>
      </c>
      <c r="G13" s="464">
        <v>288.8</v>
      </c>
      <c r="H13" s="464">
        <v>111.3</v>
      </c>
      <c r="I13" s="464">
        <v>177.6</v>
      </c>
    </row>
    <row r="14" spans="1:11" x14ac:dyDescent="0.2">
      <c r="A14" s="213"/>
      <c r="B14" s="227"/>
      <c r="C14" s="227"/>
      <c r="D14" s="227"/>
      <c r="E14" s="227"/>
      <c r="F14" s="227"/>
      <c r="G14" s="227"/>
      <c r="H14" s="227"/>
      <c r="I14" s="227"/>
    </row>
    <row r="15" spans="1:11" x14ac:dyDescent="0.2">
      <c r="A15" s="169" t="s">
        <v>400</v>
      </c>
      <c r="B15" s="206"/>
      <c r="C15" s="206"/>
      <c r="D15" s="206"/>
      <c r="E15" s="206"/>
      <c r="F15" s="206"/>
      <c r="G15" s="206"/>
      <c r="H15" s="206"/>
      <c r="I15" s="206"/>
    </row>
    <row r="16" spans="1:11" x14ac:dyDescent="0.2">
      <c r="A16" s="46" t="s">
        <v>338</v>
      </c>
    </row>
    <row r="18" spans="2:2" x14ac:dyDescent="0.2">
      <c r="B18" s="475"/>
    </row>
  </sheetData>
  <mergeCells count="5">
    <mergeCell ref="B4:B6"/>
    <mergeCell ref="C4:C6"/>
    <mergeCell ref="G4:G6"/>
    <mergeCell ref="D5:F5"/>
    <mergeCell ref="H5:I5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&amp;C&amp;"Arial,Normal"&amp;10&amp;A</oddHeader>
    <oddFooter>&amp;C&amp;"Arial,Normal"&amp;10Page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G16"/>
  <sheetViews>
    <sheetView zoomScaleNormal="100" workbookViewId="0"/>
  </sheetViews>
  <sheetFormatPr baseColWidth="10" defaultColWidth="9" defaultRowHeight="11.25" x14ac:dyDescent="0.2"/>
  <cols>
    <col min="1" max="1" width="31.7109375" style="206" customWidth="1"/>
    <col min="2" max="2" width="12" style="206" customWidth="1"/>
    <col min="3" max="3" width="11.85546875" style="206" customWidth="1"/>
    <col min="4" max="4" width="30.85546875" style="206" bestFit="1" customWidth="1"/>
    <col min="5" max="5" width="27.5703125" style="206" customWidth="1"/>
    <col min="6" max="6" width="28.28515625" style="206" customWidth="1"/>
    <col min="7" max="7" width="17.85546875" style="206" customWidth="1"/>
    <col min="8" max="16384" width="9" style="2"/>
  </cols>
  <sheetData>
    <row r="1" spans="1:7" x14ac:dyDescent="0.2">
      <c r="A1" s="205" t="s">
        <v>324</v>
      </c>
      <c r="D1" s="2"/>
    </row>
    <row r="2" spans="1:7" x14ac:dyDescent="0.2">
      <c r="A2" s="207" t="s">
        <v>401</v>
      </c>
      <c r="D2" s="207"/>
    </row>
    <row r="3" spans="1:7" x14ac:dyDescent="0.2">
      <c r="A3" s="210"/>
      <c r="B3" s="2"/>
      <c r="C3" s="209"/>
      <c r="D3" s="215"/>
      <c r="E3" s="215"/>
      <c r="F3" s="2"/>
      <c r="G3" s="215"/>
    </row>
    <row r="4" spans="1:7" x14ac:dyDescent="0.2">
      <c r="A4" s="309"/>
      <c r="B4" s="509" t="s">
        <v>6</v>
      </c>
      <c r="C4" s="509"/>
      <c r="D4" s="221"/>
      <c r="E4" s="221"/>
      <c r="F4" s="193"/>
      <c r="G4" s="221"/>
    </row>
    <row r="5" spans="1:7" x14ac:dyDescent="0.2">
      <c r="A5" s="295" t="s">
        <v>43</v>
      </c>
      <c r="B5" s="313">
        <v>443.74380328000001</v>
      </c>
      <c r="C5" s="314">
        <v>0.42156376133788998</v>
      </c>
      <c r="D5" s="222"/>
      <c r="E5" s="222"/>
      <c r="F5" s="221"/>
      <c r="G5" s="222"/>
    </row>
    <row r="6" spans="1:7" x14ac:dyDescent="0.2">
      <c r="A6" s="295" t="s">
        <v>360</v>
      </c>
      <c r="B6" s="313">
        <v>608.86992678000001</v>
      </c>
      <c r="C6" s="315">
        <v>0.57843623866211002</v>
      </c>
      <c r="D6" s="222"/>
      <c r="E6" s="222"/>
      <c r="F6" s="221"/>
      <c r="G6" s="222"/>
    </row>
    <row r="7" spans="1:7" x14ac:dyDescent="0.2">
      <c r="A7" s="216" t="s">
        <v>359</v>
      </c>
      <c r="B7" s="306">
        <v>189.29073247999997</v>
      </c>
      <c r="C7" s="311">
        <v>0.17982924512034457</v>
      </c>
      <c r="D7" s="193"/>
      <c r="E7" s="222"/>
      <c r="F7" s="221"/>
      <c r="G7" s="222"/>
    </row>
    <row r="8" spans="1:7" x14ac:dyDescent="0.2">
      <c r="A8" s="216" t="s">
        <v>44</v>
      </c>
      <c r="B8" s="306">
        <v>164.52791721</v>
      </c>
      <c r="C8" s="311">
        <v>0.15630417171227828</v>
      </c>
      <c r="D8" s="193"/>
      <c r="E8" s="193"/>
      <c r="F8" s="193"/>
      <c r="G8" s="193"/>
    </row>
    <row r="9" spans="1:7" x14ac:dyDescent="0.2">
      <c r="A9" s="216" t="s">
        <v>40</v>
      </c>
      <c r="B9" s="306">
        <v>149.41481743</v>
      </c>
      <c r="C9" s="311">
        <v>0.14194648346595592</v>
      </c>
      <c r="D9" s="193"/>
      <c r="E9" s="222"/>
      <c r="F9" s="221"/>
      <c r="G9" s="222"/>
    </row>
    <row r="10" spans="1:7" x14ac:dyDescent="0.2">
      <c r="A10" s="216" t="s">
        <v>38</v>
      </c>
      <c r="B10" s="306">
        <v>105.63645966</v>
      </c>
      <c r="C10" s="311">
        <v>0.10035633836353114</v>
      </c>
      <c r="D10" s="221"/>
      <c r="E10" s="221"/>
      <c r="F10" s="221"/>
      <c r="G10" s="221"/>
    </row>
    <row r="11" spans="1:7" x14ac:dyDescent="0.2">
      <c r="A11" s="307" t="s">
        <v>0</v>
      </c>
      <c r="B11" s="312">
        <v>1052.6137300600001</v>
      </c>
      <c r="C11" s="308">
        <v>1</v>
      </c>
      <c r="D11" s="2"/>
      <c r="E11" s="2"/>
      <c r="F11" s="2"/>
      <c r="G11" s="2"/>
    </row>
    <row r="12" spans="1:7" x14ac:dyDescent="0.2">
      <c r="A12" s="215"/>
      <c r="B12" s="310"/>
    </row>
    <row r="13" spans="1:7" x14ac:dyDescent="0.2">
      <c r="A13" s="169" t="s">
        <v>402</v>
      </c>
      <c r="B13" s="2"/>
      <c r="D13" s="206" t="s">
        <v>188</v>
      </c>
    </row>
    <row r="14" spans="1:7" x14ac:dyDescent="0.2">
      <c r="A14" s="170" t="s">
        <v>338</v>
      </c>
    </row>
    <row r="15" spans="1:7" x14ac:dyDescent="0.2">
      <c r="A15" s="229"/>
    </row>
    <row r="16" spans="1:7" x14ac:dyDescent="0.2">
      <c r="A16" s="228"/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K27"/>
  <sheetViews>
    <sheetView zoomScale="102" zoomScaleNormal="102" workbookViewId="0">
      <selection activeCell="D19" sqref="D19"/>
    </sheetView>
  </sheetViews>
  <sheetFormatPr baseColWidth="10" defaultColWidth="9" defaultRowHeight="34.15" customHeight="1" x14ac:dyDescent="0.2"/>
  <cols>
    <col min="1" max="1" width="33" style="2" customWidth="1"/>
    <col min="2" max="2" width="18.7109375" style="2" customWidth="1"/>
    <col min="3" max="3" width="19" style="2" customWidth="1"/>
    <col min="4" max="4" width="15.5703125" style="2" customWidth="1"/>
    <col min="5" max="6" width="13.5703125" style="2" bestFit="1" customWidth="1"/>
    <col min="7" max="7" width="17" style="2" bestFit="1" customWidth="1"/>
    <col min="8" max="8" width="13" style="2" customWidth="1"/>
    <col min="9" max="9" width="18.28515625" style="2" customWidth="1"/>
    <col min="10" max="10" width="13.7109375" style="2" customWidth="1"/>
    <col min="11" max="16384" width="9" style="2"/>
  </cols>
  <sheetData>
    <row r="1" spans="1:11" ht="13.9" customHeight="1" x14ac:dyDescent="0.2">
      <c r="A1" s="10" t="s">
        <v>403</v>
      </c>
    </row>
    <row r="2" spans="1:11" ht="13.9" customHeight="1" x14ac:dyDescent="0.2">
      <c r="A2" s="416" t="s">
        <v>11</v>
      </c>
    </row>
    <row r="3" spans="1:11" ht="13.9" customHeight="1" x14ac:dyDescent="0.2">
      <c r="A3" s="7"/>
      <c r="B3" s="511" t="s">
        <v>366</v>
      </c>
      <c r="C3" s="510" t="s">
        <v>365</v>
      </c>
      <c r="D3" s="513" t="s">
        <v>45</v>
      </c>
      <c r="E3" s="513"/>
      <c r="F3" s="513"/>
      <c r="G3" s="510" t="s">
        <v>370</v>
      </c>
      <c r="H3" s="513" t="s">
        <v>364</v>
      </c>
      <c r="I3" s="513"/>
      <c r="J3" s="325"/>
      <c r="K3" s="79"/>
    </row>
    <row r="4" spans="1:11" s="290" customFormat="1" ht="36" x14ac:dyDescent="0.35">
      <c r="A4" s="316"/>
      <c r="B4" s="512"/>
      <c r="C4" s="510"/>
      <c r="D4" s="317" t="s">
        <v>367</v>
      </c>
      <c r="E4" s="317" t="s">
        <v>368</v>
      </c>
      <c r="F4" s="317" t="s">
        <v>369</v>
      </c>
      <c r="G4" s="510"/>
      <c r="H4" s="317" t="s">
        <v>371</v>
      </c>
      <c r="I4" s="317" t="s">
        <v>372</v>
      </c>
    </row>
    <row r="5" spans="1:11" s="291" customFormat="1" ht="13.9" customHeight="1" x14ac:dyDescent="0.4">
      <c r="A5" s="318" t="s">
        <v>43</v>
      </c>
      <c r="B5" s="328">
        <v>443.74380328000001</v>
      </c>
      <c r="C5" s="330">
        <v>389.53192157000001</v>
      </c>
      <c r="D5" s="328">
        <v>22.806287570000002</v>
      </c>
      <c r="E5" s="328">
        <v>318.04516751</v>
      </c>
      <c r="F5" s="329">
        <v>48.680466490000015</v>
      </c>
      <c r="G5" s="330">
        <v>54.21188171</v>
      </c>
      <c r="H5" s="328">
        <v>38.688066149999997</v>
      </c>
      <c r="I5" s="329">
        <v>15.523815560000003</v>
      </c>
    </row>
    <row r="6" spans="1:11" s="291" customFormat="1" ht="13.9" customHeight="1" x14ac:dyDescent="0.4">
      <c r="A6" s="318" t="s">
        <v>360</v>
      </c>
      <c r="B6" s="328">
        <v>608.86992678000001</v>
      </c>
      <c r="C6" s="330">
        <v>374.23819230999993</v>
      </c>
      <c r="D6" s="328">
        <v>221.38950379000002</v>
      </c>
      <c r="E6" s="328">
        <v>52.885479229999994</v>
      </c>
      <c r="F6" s="328">
        <v>99.963209289999995</v>
      </c>
      <c r="G6" s="330">
        <v>234.63173447</v>
      </c>
      <c r="H6" s="328">
        <v>72.578582249999997</v>
      </c>
      <c r="I6" s="328">
        <v>162.05315222000002</v>
      </c>
    </row>
    <row r="7" spans="1:11" s="290" customFormat="1" ht="13.9" customHeight="1" x14ac:dyDescent="0.35">
      <c r="A7" s="319" t="s">
        <v>359</v>
      </c>
      <c r="B7" s="320">
        <v>189.29073247999997</v>
      </c>
      <c r="C7" s="326">
        <v>71.614541379999991</v>
      </c>
      <c r="D7" s="320">
        <v>16.92117154</v>
      </c>
      <c r="E7" s="320">
        <v>30.735669979999997</v>
      </c>
      <c r="F7" s="321">
        <v>23.957699859999991</v>
      </c>
      <c r="G7" s="326">
        <v>117.6761911</v>
      </c>
      <c r="H7" s="320">
        <v>58.352441220000003</v>
      </c>
      <c r="I7" s="321">
        <v>59.323749879999994</v>
      </c>
    </row>
    <row r="8" spans="1:11" ht="13.9" customHeight="1" x14ac:dyDescent="0.2">
      <c r="A8" s="319" t="s">
        <v>40</v>
      </c>
      <c r="B8" s="320">
        <v>149.41481743</v>
      </c>
      <c r="C8" s="326">
        <v>125.57365</v>
      </c>
      <c r="D8" s="320">
        <v>93.484562060000002</v>
      </c>
      <c r="E8" s="320">
        <v>5.2229690799999995</v>
      </c>
      <c r="F8" s="321">
        <v>26.86611886</v>
      </c>
      <c r="G8" s="326">
        <v>23.841167430000002</v>
      </c>
      <c r="H8" s="320">
        <v>9.2310645600000001</v>
      </c>
      <c r="I8" s="321">
        <v>14.610102870000002</v>
      </c>
      <c r="J8" s="82"/>
    </row>
    <row r="9" spans="1:11" ht="13.9" customHeight="1" x14ac:dyDescent="0.2">
      <c r="A9" s="319" t="s">
        <v>38</v>
      </c>
      <c r="B9" s="320">
        <v>105.63645966</v>
      </c>
      <c r="C9" s="326">
        <v>67.438741419999999</v>
      </c>
      <c r="D9" s="320">
        <v>20.824952</v>
      </c>
      <c r="E9" s="320">
        <v>16.39340275</v>
      </c>
      <c r="F9" s="321">
        <v>30.220386670000003</v>
      </c>
      <c r="G9" s="326">
        <v>38.19771824</v>
      </c>
      <c r="H9" s="320">
        <v>4.5739548800000005</v>
      </c>
      <c r="I9" s="321">
        <v>33.623763359999998</v>
      </c>
    </row>
    <row r="10" spans="1:11" ht="13.9" customHeight="1" x14ac:dyDescent="0.2">
      <c r="A10" s="319" t="s">
        <v>44</v>
      </c>
      <c r="B10" s="320">
        <v>164.52791721</v>
      </c>
      <c r="C10" s="326">
        <v>109.61125951</v>
      </c>
      <c r="D10" s="320">
        <v>90.158818190000005</v>
      </c>
      <c r="E10" s="320">
        <v>0.53343741999999994</v>
      </c>
      <c r="F10" s="321">
        <v>18.919003899999993</v>
      </c>
      <c r="G10" s="326">
        <v>54.916657700000002</v>
      </c>
      <c r="H10" s="320">
        <v>0.42112159000000005</v>
      </c>
      <c r="I10" s="321">
        <v>54.495536110000003</v>
      </c>
    </row>
    <row r="11" spans="1:11" ht="13.9" customHeight="1" x14ac:dyDescent="0.2">
      <c r="A11" s="322" t="s">
        <v>0</v>
      </c>
      <c r="B11" s="323">
        <v>1052.6137300600001</v>
      </c>
      <c r="C11" s="327">
        <v>763.77011388000005</v>
      </c>
      <c r="D11" s="324">
        <v>244.19579136000002</v>
      </c>
      <c r="E11" s="324">
        <v>370.93064673999999</v>
      </c>
      <c r="F11" s="324">
        <v>148.64367578000002</v>
      </c>
      <c r="G11" s="327">
        <v>288.84361618000003</v>
      </c>
      <c r="H11" s="324">
        <v>111.26664839999999</v>
      </c>
      <c r="I11" s="324">
        <v>177.57696778000002</v>
      </c>
    </row>
    <row r="12" spans="1:11" ht="13.9" customHeight="1" x14ac:dyDescent="0.2"/>
    <row r="13" spans="1:11" ht="13.9" customHeight="1" x14ac:dyDescent="0.2">
      <c r="A13" s="39" t="s">
        <v>204</v>
      </c>
    </row>
    <row r="14" spans="1:11" ht="13.9" customHeight="1" x14ac:dyDescent="0.2">
      <c r="A14" s="19" t="s">
        <v>338</v>
      </c>
    </row>
    <row r="15" spans="1:11" ht="13.9" customHeight="1" x14ac:dyDescent="0.2"/>
    <row r="16" spans="1:11" ht="13.9" customHeight="1" x14ac:dyDescent="0.2"/>
    <row r="17" ht="13.9" customHeight="1" x14ac:dyDescent="0.2"/>
    <row r="18" ht="13.9" customHeight="1" x14ac:dyDescent="0.2"/>
    <row r="19" ht="13.9" customHeight="1" x14ac:dyDescent="0.2"/>
    <row r="20" ht="13.9" customHeight="1" x14ac:dyDescent="0.2"/>
    <row r="21" ht="13.9" customHeight="1" x14ac:dyDescent="0.2"/>
    <row r="22" ht="13.9" customHeight="1" x14ac:dyDescent="0.2"/>
    <row r="23" ht="13.9" customHeight="1" x14ac:dyDescent="0.2"/>
    <row r="24" ht="13.9" customHeight="1" x14ac:dyDescent="0.2"/>
    <row r="25" ht="13.9" customHeight="1" x14ac:dyDescent="0.2"/>
    <row r="26" ht="13.9" customHeight="1" x14ac:dyDescent="0.2"/>
    <row r="27" ht="13.9" customHeight="1" x14ac:dyDescent="0.2"/>
  </sheetData>
  <mergeCells count="5">
    <mergeCell ref="C3:C4"/>
    <mergeCell ref="B3:B4"/>
    <mergeCell ref="D3:F3"/>
    <mergeCell ref="G3:G4"/>
    <mergeCell ref="H3:I3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&amp;C&amp;"Arial,Normal"&amp;10&amp;A</oddHeader>
    <oddFooter>&amp;C&amp;"Arial,Normal"&amp;10Page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R35"/>
  <sheetViews>
    <sheetView workbookViewId="0">
      <selection activeCell="B29" sqref="B29"/>
    </sheetView>
  </sheetViews>
  <sheetFormatPr baseColWidth="10" defaultColWidth="9" defaultRowHeight="11.25" x14ac:dyDescent="0.2"/>
  <cols>
    <col min="1" max="1" width="32.5703125" style="206" customWidth="1"/>
    <col min="2" max="2" width="15.5703125" style="206" customWidth="1"/>
    <col min="3" max="3" width="19.5703125" style="206" customWidth="1"/>
    <col min="4" max="4" width="16.42578125" style="206" bestFit="1" customWidth="1"/>
    <col min="5" max="6" width="13.140625" style="206" bestFit="1" customWidth="1"/>
    <col min="7" max="7" width="16.140625" style="206" customWidth="1"/>
    <col min="8" max="8" width="11.140625" style="206" customWidth="1"/>
    <col min="9" max="9" width="14.42578125" style="206" customWidth="1"/>
    <col min="10" max="10" width="13.7109375" style="2" customWidth="1"/>
    <col min="11" max="16384" width="9" style="2"/>
  </cols>
  <sheetData>
    <row r="1" spans="1:18" x14ac:dyDescent="0.2">
      <c r="A1" s="205" t="s">
        <v>404</v>
      </c>
      <c r="B1" s="209"/>
      <c r="C1" s="210"/>
      <c r="D1" s="210"/>
      <c r="E1" s="211"/>
      <c r="F1" s="212"/>
      <c r="G1" s="210"/>
      <c r="H1" s="210"/>
      <c r="I1" s="2"/>
    </row>
    <row r="2" spans="1:18" x14ac:dyDescent="0.2">
      <c r="A2" s="213" t="s">
        <v>398</v>
      </c>
      <c r="B2" s="210"/>
      <c r="C2" s="210"/>
      <c r="D2" s="210"/>
      <c r="E2" s="210"/>
      <c r="F2" s="210"/>
      <c r="G2" s="210"/>
      <c r="I2" s="210"/>
    </row>
    <row r="3" spans="1:18" x14ac:dyDescent="0.2">
      <c r="A3" s="217"/>
      <c r="B3" s="506" t="s">
        <v>366</v>
      </c>
      <c r="C3" s="506" t="s">
        <v>45</v>
      </c>
      <c r="D3" s="517" t="s">
        <v>45</v>
      </c>
      <c r="E3" s="517"/>
      <c r="F3" s="517"/>
      <c r="G3" s="506" t="s">
        <v>370</v>
      </c>
      <c r="H3" s="517" t="s">
        <v>46</v>
      </c>
      <c r="I3" s="517"/>
    </row>
    <row r="4" spans="1:18" x14ac:dyDescent="0.2">
      <c r="A4" s="217"/>
      <c r="B4" s="507"/>
      <c r="C4" s="506"/>
      <c r="D4" s="508" t="s">
        <v>41</v>
      </c>
      <c r="E4" s="508"/>
      <c r="F4" s="508"/>
      <c r="G4" s="506"/>
      <c r="H4" s="508" t="s">
        <v>41</v>
      </c>
      <c r="I4" s="508"/>
      <c r="L4" s="217"/>
    </row>
    <row r="5" spans="1:18" ht="33.75" x14ac:dyDescent="0.2">
      <c r="A5" s="217"/>
      <c r="B5" s="507"/>
      <c r="C5" s="506"/>
      <c r="D5" s="411" t="s">
        <v>373</v>
      </c>
      <c r="E5" s="231" t="s">
        <v>368</v>
      </c>
      <c r="F5" s="231" t="s">
        <v>369</v>
      </c>
      <c r="G5" s="506"/>
      <c r="H5" s="231" t="s">
        <v>49</v>
      </c>
      <c r="I5" s="231" t="s">
        <v>50</v>
      </c>
      <c r="J5" s="209"/>
      <c r="K5" s="216"/>
      <c r="L5" s="217"/>
      <c r="M5" s="217"/>
      <c r="N5" s="215"/>
      <c r="O5" s="215"/>
    </row>
    <row r="6" spans="1:18" x14ac:dyDescent="0.2">
      <c r="A6" s="295" t="s">
        <v>43</v>
      </c>
      <c r="B6" s="417">
        <f>+C6+G6</f>
        <v>443.74380328000001</v>
      </c>
      <c r="C6" s="417">
        <v>389.53192157000001</v>
      </c>
      <c r="D6" s="391">
        <v>22.806287570000002</v>
      </c>
      <c r="E6" s="417">
        <v>318.04516751</v>
      </c>
      <c r="F6" s="418">
        <f>+C6-D6-E6</f>
        <v>48.680466490000015</v>
      </c>
      <c r="G6" s="417">
        <v>54.21188171</v>
      </c>
      <c r="H6" s="417">
        <v>38.688066149999997</v>
      </c>
      <c r="I6" s="418">
        <f>+G6-H6</f>
        <v>15.523815560000003</v>
      </c>
      <c r="J6" s="218"/>
      <c r="K6" s="221"/>
      <c r="L6" s="221"/>
      <c r="M6" s="221"/>
      <c r="N6" s="221"/>
      <c r="O6" s="221"/>
      <c r="P6" s="221"/>
      <c r="Q6" s="221"/>
      <c r="R6" s="221"/>
    </row>
    <row r="7" spans="1:18" x14ac:dyDescent="0.2">
      <c r="A7" s="295" t="s">
        <v>360</v>
      </c>
      <c r="B7" s="417">
        <v>608.9</v>
      </c>
      <c r="C7" s="417">
        <v>374.2</v>
      </c>
      <c r="D7" s="391">
        <v>221.4</v>
      </c>
      <c r="E7" s="417">
        <v>52.9</v>
      </c>
      <c r="F7" s="418">
        <v>99.96320928999998</v>
      </c>
      <c r="G7" s="417">
        <v>234.6</v>
      </c>
      <c r="H7" s="417">
        <v>72.599999999999994</v>
      </c>
      <c r="I7" s="418">
        <v>162.1</v>
      </c>
      <c r="J7" s="218"/>
      <c r="K7" s="221"/>
      <c r="L7" s="462"/>
      <c r="M7" s="221"/>
      <c r="N7" s="221"/>
      <c r="O7" s="221"/>
      <c r="P7" s="221"/>
      <c r="Q7" s="221"/>
      <c r="R7" s="221"/>
    </row>
    <row r="8" spans="1:18" x14ac:dyDescent="0.2">
      <c r="A8" s="216" t="s">
        <v>29</v>
      </c>
      <c r="B8" s="419">
        <f t="shared" ref="B8:B11" si="0">+C8+G8</f>
        <v>189.29073247999997</v>
      </c>
      <c r="C8" s="419">
        <v>71.614541379999991</v>
      </c>
      <c r="D8" s="57">
        <v>16.92117154</v>
      </c>
      <c r="E8" s="419">
        <v>30.735669979999997</v>
      </c>
      <c r="F8" s="420">
        <f t="shared" ref="F8:F11" si="1">+C8-D8-E8</f>
        <v>23.957699859999991</v>
      </c>
      <c r="G8" s="419">
        <v>117.6761911</v>
      </c>
      <c r="H8" s="419">
        <v>58.352441220000003</v>
      </c>
      <c r="I8" s="420">
        <f t="shared" ref="I8:I11" si="2">+G8-H8</f>
        <v>59.323749879999994</v>
      </c>
      <c r="J8" s="218"/>
      <c r="K8" s="221"/>
      <c r="L8" s="221"/>
      <c r="M8" s="221"/>
      <c r="N8" s="221"/>
      <c r="O8" s="221"/>
      <c r="P8" s="221"/>
      <c r="Q8" s="221"/>
      <c r="R8" s="221"/>
    </row>
    <row r="9" spans="1:18" x14ac:dyDescent="0.2">
      <c r="A9" s="216" t="s">
        <v>44</v>
      </c>
      <c r="B9" s="57">
        <f>+C9+G9</f>
        <v>164.52791721</v>
      </c>
      <c r="C9" s="57">
        <v>109.61125951</v>
      </c>
      <c r="D9" s="57">
        <v>90.158818190000005</v>
      </c>
      <c r="E9" s="419">
        <v>0.53343741999999994</v>
      </c>
      <c r="F9" s="420">
        <f>+C9-D9-E9</f>
        <v>18.919003899999993</v>
      </c>
      <c r="G9" s="419">
        <v>54.916657700000002</v>
      </c>
      <c r="H9" s="419">
        <v>0.42112159000000005</v>
      </c>
      <c r="I9" s="420">
        <f>+G9-H9</f>
        <v>54.495536110000003</v>
      </c>
      <c r="J9" s="218"/>
      <c r="K9" s="221"/>
      <c r="L9" s="221"/>
      <c r="M9" s="221"/>
      <c r="N9" s="221"/>
      <c r="O9" s="221"/>
      <c r="P9" s="221"/>
      <c r="Q9" s="221"/>
      <c r="R9" s="221"/>
    </row>
    <row r="10" spans="1:18" x14ac:dyDescent="0.2">
      <c r="A10" s="216" t="s">
        <v>40</v>
      </c>
      <c r="B10" s="57">
        <f t="shared" si="0"/>
        <v>149.41481743</v>
      </c>
      <c r="C10" s="57">
        <v>125.57365</v>
      </c>
      <c r="D10" s="57">
        <v>93.484562060000002</v>
      </c>
      <c r="E10" s="419">
        <v>5.2229690799999995</v>
      </c>
      <c r="F10" s="420">
        <f t="shared" si="1"/>
        <v>26.86611886</v>
      </c>
      <c r="G10" s="419">
        <v>23.841167430000002</v>
      </c>
      <c r="H10" s="419">
        <v>9.2310645600000001</v>
      </c>
      <c r="I10" s="420">
        <f t="shared" si="2"/>
        <v>14.610102870000002</v>
      </c>
      <c r="J10" s="218"/>
      <c r="K10" s="221"/>
      <c r="L10" s="221"/>
      <c r="M10" s="221"/>
      <c r="N10" s="221"/>
      <c r="O10" s="221"/>
      <c r="P10" s="221"/>
      <c r="Q10" s="221"/>
      <c r="R10" s="221"/>
    </row>
    <row r="11" spans="1:18" x14ac:dyDescent="0.2">
      <c r="A11" s="216" t="s">
        <v>38</v>
      </c>
      <c r="B11" s="419">
        <f t="shared" si="0"/>
        <v>105.63645966</v>
      </c>
      <c r="C11" s="419">
        <v>67.438741419999999</v>
      </c>
      <c r="D11" s="57">
        <v>20.824952</v>
      </c>
      <c r="E11" s="419">
        <v>16.39340275</v>
      </c>
      <c r="F11" s="420">
        <f t="shared" si="1"/>
        <v>30.220386670000003</v>
      </c>
      <c r="G11" s="419">
        <v>38.19771824</v>
      </c>
      <c r="H11" s="419">
        <v>4.5739548800000005</v>
      </c>
      <c r="I11" s="420">
        <f t="shared" si="2"/>
        <v>33.623763359999998</v>
      </c>
      <c r="J11" s="218"/>
      <c r="K11" s="221"/>
      <c r="L11" s="221"/>
      <c r="M11" s="221"/>
      <c r="N11" s="221"/>
      <c r="O11" s="221"/>
      <c r="P11" s="221"/>
      <c r="Q11" s="221"/>
      <c r="R11" s="221"/>
    </row>
    <row r="12" spans="1:18" x14ac:dyDescent="0.2">
      <c r="A12" s="214" t="s">
        <v>0</v>
      </c>
      <c r="B12" s="463">
        <v>1661.5</v>
      </c>
      <c r="C12" s="463">
        <v>1138</v>
      </c>
      <c r="D12" s="463">
        <v>465.6</v>
      </c>
      <c r="E12" s="463">
        <v>423.8</v>
      </c>
      <c r="F12" s="463">
        <v>248.6</v>
      </c>
      <c r="G12" s="463">
        <v>523.5</v>
      </c>
      <c r="H12" s="463">
        <v>183.8</v>
      </c>
      <c r="I12" s="463">
        <v>339.6</v>
      </c>
      <c r="J12" s="214"/>
      <c r="K12" s="221"/>
      <c r="L12" s="462"/>
      <c r="M12" s="221"/>
      <c r="N12" s="221"/>
      <c r="O12" s="221"/>
      <c r="P12" s="221"/>
      <c r="Q12" s="221"/>
      <c r="R12" s="221"/>
    </row>
    <row r="13" spans="1:18" x14ac:dyDescent="0.2">
      <c r="A13" s="213"/>
      <c r="B13" s="227"/>
      <c r="C13" s="236"/>
      <c r="D13" s="227"/>
      <c r="E13" s="227"/>
      <c r="F13" s="227"/>
      <c r="G13" s="227"/>
      <c r="H13" s="227"/>
      <c r="I13" s="227"/>
    </row>
    <row r="14" spans="1:18" x14ac:dyDescent="0.2">
      <c r="A14" s="169" t="s">
        <v>340</v>
      </c>
    </row>
    <row r="15" spans="1:18" x14ac:dyDescent="0.2">
      <c r="A15" s="170" t="s">
        <v>338</v>
      </c>
    </row>
    <row r="17" spans="1:11" x14ac:dyDescent="0.2">
      <c r="A17" s="205"/>
    </row>
    <row r="20" spans="1:11" x14ac:dyDescent="0.2">
      <c r="A20" s="233"/>
      <c r="B20" s="459"/>
      <c r="C20" s="213"/>
      <c r="D20" s="213"/>
      <c r="E20" s="460"/>
      <c r="F20" s="461"/>
      <c r="G20" s="213"/>
      <c r="H20" s="213"/>
      <c r="I20" s="213"/>
    </row>
    <row r="21" spans="1:11" x14ac:dyDescent="0.2">
      <c r="A21" s="210"/>
    </row>
    <row r="22" spans="1:11" x14ac:dyDescent="0.2">
      <c r="A22" s="210"/>
      <c r="B22" s="514"/>
      <c r="C22" s="516"/>
      <c r="D22" s="214"/>
      <c r="E22" s="214"/>
      <c r="F22" s="214"/>
      <c r="G22" s="516"/>
      <c r="H22" s="214"/>
      <c r="I22" s="214"/>
    </row>
    <row r="23" spans="1:11" ht="10.15" customHeight="1" x14ac:dyDescent="0.2">
      <c r="A23" s="210"/>
      <c r="B23" s="515"/>
      <c r="C23" s="516"/>
      <c r="D23" s="508"/>
      <c r="E23" s="508"/>
      <c r="F23" s="508"/>
      <c r="G23" s="516"/>
      <c r="H23" s="508"/>
      <c r="I23" s="508"/>
    </row>
    <row r="24" spans="1:11" ht="10.15" customHeight="1" x14ac:dyDescent="0.2">
      <c r="A24" s="210"/>
      <c r="B24" s="515"/>
      <c r="C24" s="516"/>
      <c r="D24" s="234"/>
      <c r="E24" s="231"/>
      <c r="F24" s="235"/>
      <c r="G24" s="516"/>
      <c r="H24" s="231"/>
      <c r="I24" s="231"/>
    </row>
    <row r="25" spans="1:11" x14ac:dyDescent="0.2">
      <c r="A25" s="218"/>
      <c r="B25" s="220"/>
      <c r="C25" s="220"/>
      <c r="D25" s="220"/>
      <c r="E25" s="220"/>
      <c r="F25" s="219"/>
      <c r="G25" s="220"/>
      <c r="H25" s="220"/>
      <c r="I25" s="219"/>
    </row>
    <row r="26" spans="1:11" x14ac:dyDescent="0.2">
      <c r="A26" s="218"/>
      <c r="B26" s="220"/>
      <c r="C26" s="220"/>
      <c r="D26" s="220"/>
      <c r="E26" s="220"/>
      <c r="F26" s="219"/>
      <c r="G26" s="220"/>
      <c r="H26" s="220"/>
      <c r="I26" s="219"/>
    </row>
    <row r="27" spans="1:11" x14ac:dyDescent="0.2">
      <c r="A27" s="232"/>
      <c r="B27" s="220"/>
      <c r="C27" s="223"/>
      <c r="D27" s="223"/>
      <c r="E27" s="220"/>
      <c r="F27" s="219"/>
      <c r="G27" s="220"/>
      <c r="H27" s="220"/>
      <c r="I27" s="219"/>
    </row>
    <row r="28" spans="1:11" x14ac:dyDescent="0.2">
      <c r="A28" s="218"/>
      <c r="B28" s="220"/>
      <c r="C28" s="220"/>
      <c r="D28" s="220"/>
      <c r="E28" s="220"/>
      <c r="F28" s="219"/>
      <c r="G28" s="220"/>
      <c r="H28" s="220"/>
      <c r="I28" s="219"/>
    </row>
    <row r="29" spans="1:11" x14ac:dyDescent="0.2">
      <c r="A29" s="232"/>
      <c r="B29" s="220"/>
      <c r="C29" s="223"/>
      <c r="D29" s="223"/>
      <c r="E29" s="220"/>
      <c r="F29" s="219"/>
      <c r="G29" s="220"/>
      <c r="H29" s="220"/>
      <c r="I29" s="219"/>
    </row>
    <row r="30" spans="1:11" x14ac:dyDescent="0.2">
      <c r="A30" s="214"/>
      <c r="B30" s="156"/>
      <c r="C30" s="224"/>
      <c r="D30" s="224"/>
      <c r="E30" s="226"/>
      <c r="F30" s="227"/>
      <c r="G30" s="226"/>
      <c r="H30" s="226"/>
      <c r="I30" s="227"/>
      <c r="K30" s="67"/>
    </row>
    <row r="31" spans="1:11" x14ac:dyDescent="0.2">
      <c r="A31" s="213"/>
      <c r="B31" s="227"/>
      <c r="C31" s="227"/>
      <c r="D31" s="227"/>
      <c r="E31" s="227"/>
      <c r="F31" s="227"/>
      <c r="G31" s="227"/>
      <c r="H31" s="227"/>
      <c r="I31" s="227"/>
    </row>
    <row r="32" spans="1:11" x14ac:dyDescent="0.2">
      <c r="A32" s="210"/>
      <c r="B32" s="227"/>
      <c r="C32" s="210"/>
      <c r="D32" s="233"/>
      <c r="E32" s="230"/>
      <c r="F32" s="230"/>
      <c r="G32" s="225"/>
      <c r="H32" s="210"/>
      <c r="I32" s="210"/>
    </row>
    <row r="33" spans="1:9" x14ac:dyDescent="0.2">
      <c r="A33" s="210"/>
      <c r="B33" s="210"/>
      <c r="C33" s="210"/>
      <c r="D33" s="233"/>
      <c r="E33" s="210"/>
      <c r="F33" s="210"/>
      <c r="G33" s="210"/>
      <c r="H33" s="210"/>
      <c r="I33" s="210"/>
    </row>
    <row r="34" spans="1:9" x14ac:dyDescent="0.2">
      <c r="B34" s="169"/>
    </row>
    <row r="35" spans="1:9" x14ac:dyDescent="0.2">
      <c r="B35" s="170"/>
    </row>
  </sheetData>
  <mergeCells count="12">
    <mergeCell ref="B3:B5"/>
    <mergeCell ref="C3:C5"/>
    <mergeCell ref="G3:G5"/>
    <mergeCell ref="D4:F4"/>
    <mergeCell ref="H4:I4"/>
    <mergeCell ref="D3:F3"/>
    <mergeCell ref="H3:I3"/>
    <mergeCell ref="B22:B24"/>
    <mergeCell ref="C22:C24"/>
    <mergeCell ref="G22:G24"/>
    <mergeCell ref="D23:F23"/>
    <mergeCell ref="H23:I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Q102"/>
  <sheetViews>
    <sheetView zoomScale="110" zoomScaleNormal="110" workbookViewId="0">
      <selection activeCell="H9" sqref="H9"/>
    </sheetView>
  </sheetViews>
  <sheetFormatPr baseColWidth="10" defaultColWidth="11.42578125" defaultRowHeight="11.25" x14ac:dyDescent="0.2"/>
  <cols>
    <col min="1" max="1" width="14.42578125" style="4" customWidth="1"/>
    <col min="2" max="2" width="17.140625" style="2" bestFit="1" customWidth="1"/>
    <col min="3" max="3" width="25.5703125" style="2" customWidth="1"/>
    <col min="4" max="4" width="12.7109375" style="31" customWidth="1"/>
    <col min="5" max="5" width="8.28515625" style="31" bestFit="1" customWidth="1"/>
    <col min="6" max="6" width="10" style="2" bestFit="1" customWidth="1"/>
    <col min="7" max="7" width="9.28515625" style="19" customWidth="1"/>
    <col min="8" max="8" width="6.7109375" style="19" bestFit="1" customWidth="1"/>
    <col min="9" max="9" width="3.7109375" style="2" bestFit="1" customWidth="1"/>
    <col min="10" max="16384" width="11.42578125" style="2"/>
  </cols>
  <sheetData>
    <row r="1" spans="1:17" x14ac:dyDescent="0.2">
      <c r="A1" s="10" t="s">
        <v>320</v>
      </c>
      <c r="C1" s="31"/>
      <c r="D1" s="2"/>
      <c r="E1" s="20"/>
      <c r="F1" s="20"/>
      <c r="G1" s="24"/>
      <c r="H1" s="24"/>
      <c r="I1" s="24"/>
    </row>
    <row r="2" spans="1:17" ht="45" x14ac:dyDescent="0.2">
      <c r="A2" s="421" t="s">
        <v>405</v>
      </c>
      <c r="B2" s="421" t="s">
        <v>406</v>
      </c>
      <c r="C2" s="141" t="s">
        <v>374</v>
      </c>
      <c r="D2" s="2"/>
      <c r="E2" s="476"/>
      <c r="F2" s="333"/>
      <c r="G2" s="334"/>
      <c r="H2" s="24"/>
      <c r="I2" s="24"/>
      <c r="Q2" s="519"/>
    </row>
    <row r="3" spans="1:17" x14ac:dyDescent="0.2">
      <c r="A3" s="16" t="s">
        <v>25</v>
      </c>
      <c r="B3" s="228" t="s">
        <v>55</v>
      </c>
      <c r="C3" s="17">
        <v>15.09788135258958</v>
      </c>
      <c r="D3" s="256"/>
      <c r="E3" s="20"/>
      <c r="F3" s="20"/>
      <c r="G3" s="24"/>
      <c r="H3" s="335"/>
      <c r="I3" s="336"/>
      <c r="Q3" s="519"/>
    </row>
    <row r="4" spans="1:17" ht="15" x14ac:dyDescent="0.25">
      <c r="A4" s="16" t="s">
        <v>24</v>
      </c>
      <c r="B4" s="228" t="s">
        <v>56</v>
      </c>
      <c r="C4" s="17">
        <v>12.333711975327166</v>
      </c>
      <c r="D4"/>
      <c r="E4" s="20"/>
      <c r="F4" s="20"/>
      <c r="G4" s="24"/>
      <c r="H4" s="24"/>
      <c r="I4" s="336"/>
      <c r="Q4" s="519"/>
    </row>
    <row r="5" spans="1:17" x14ac:dyDescent="0.2">
      <c r="A5" s="16" t="s">
        <v>23</v>
      </c>
      <c r="B5" s="228" t="s">
        <v>57</v>
      </c>
      <c r="C5" s="17">
        <v>11.449358757552718</v>
      </c>
      <c r="D5" s="79"/>
      <c r="E5" s="20"/>
      <c r="F5" s="20"/>
      <c r="G5" s="24"/>
      <c r="H5" s="335"/>
      <c r="I5" s="336"/>
      <c r="Q5" s="519"/>
    </row>
    <row r="6" spans="1:17" x14ac:dyDescent="0.2">
      <c r="A6" s="16" t="s">
        <v>22</v>
      </c>
      <c r="B6" s="228" t="s">
        <v>58</v>
      </c>
      <c r="C6" s="17">
        <v>31.547032325499899</v>
      </c>
      <c r="D6" s="79"/>
      <c r="E6" s="20"/>
      <c r="F6" s="20"/>
      <c r="G6" s="24"/>
      <c r="H6" s="518"/>
      <c r="I6" s="336"/>
      <c r="Q6" s="519"/>
    </row>
    <row r="7" spans="1:17" ht="12" x14ac:dyDescent="0.2">
      <c r="A7" s="16" t="s">
        <v>21</v>
      </c>
      <c r="B7" s="228" t="s">
        <v>90</v>
      </c>
      <c r="C7" s="17">
        <v>14.544952895491383</v>
      </c>
      <c r="D7" s="163"/>
      <c r="E7" s="20"/>
      <c r="F7" s="20"/>
      <c r="G7" s="24"/>
      <c r="H7" s="518"/>
      <c r="I7" s="336"/>
      <c r="Q7" s="519"/>
    </row>
    <row r="8" spans="1:17" x14ac:dyDescent="0.2">
      <c r="A8" s="16" t="s">
        <v>20</v>
      </c>
      <c r="B8" s="228" t="s">
        <v>59</v>
      </c>
      <c r="C8" s="17">
        <v>17.304886715844944</v>
      </c>
      <c r="D8" s="79"/>
      <c r="E8" s="20"/>
      <c r="F8" s="20"/>
      <c r="G8" s="24"/>
      <c r="H8" s="24"/>
      <c r="I8" s="24"/>
      <c r="Q8" s="519"/>
    </row>
    <row r="9" spans="1:17" x14ac:dyDescent="0.2">
      <c r="A9" s="16" t="s">
        <v>19</v>
      </c>
      <c r="B9" s="228" t="s">
        <v>60</v>
      </c>
      <c r="C9" s="17">
        <v>18.367216538422941</v>
      </c>
      <c r="D9" s="79"/>
      <c r="E9" s="20"/>
      <c r="F9" s="20"/>
      <c r="G9" s="24"/>
      <c r="H9" s="24"/>
      <c r="I9" s="24"/>
      <c r="Q9" s="519"/>
    </row>
    <row r="10" spans="1:17" x14ac:dyDescent="0.2">
      <c r="A10" s="16" t="s">
        <v>18</v>
      </c>
      <c r="B10" s="228" t="s">
        <v>61</v>
      </c>
      <c r="C10" s="265">
        <v>8.5100222117472306</v>
      </c>
      <c r="E10" s="337"/>
      <c r="F10" s="20"/>
      <c r="G10" s="24"/>
      <c r="H10" s="24"/>
      <c r="I10" s="24"/>
      <c r="Q10" s="519"/>
    </row>
    <row r="11" spans="1:17" x14ac:dyDescent="0.2">
      <c r="A11" s="16" t="s">
        <v>17</v>
      </c>
      <c r="B11" s="228" t="s">
        <v>62</v>
      </c>
      <c r="C11" s="17">
        <v>13.845641892311509</v>
      </c>
      <c r="D11" s="2"/>
      <c r="E11" s="20"/>
      <c r="F11" s="20"/>
      <c r="G11" s="24"/>
      <c r="H11" s="24"/>
      <c r="I11" s="24"/>
      <c r="Q11" s="519"/>
    </row>
    <row r="12" spans="1:17" x14ac:dyDescent="0.2">
      <c r="A12" s="16" t="s">
        <v>208</v>
      </c>
      <c r="B12" s="228" t="s">
        <v>63</v>
      </c>
      <c r="C12" s="17">
        <v>6.963297646540612</v>
      </c>
      <c r="D12" s="2"/>
      <c r="E12" s="188"/>
      <c r="F12" s="20"/>
      <c r="G12" s="24"/>
      <c r="H12" s="24"/>
      <c r="I12" s="24"/>
      <c r="Q12" s="519"/>
    </row>
    <row r="13" spans="1:17" x14ac:dyDescent="0.2">
      <c r="A13" s="16" t="s">
        <v>159</v>
      </c>
      <c r="B13" s="228" t="s">
        <v>64</v>
      </c>
      <c r="C13" s="17">
        <v>16.764331142144165</v>
      </c>
      <c r="D13" s="2"/>
      <c r="E13" s="335"/>
      <c r="F13" s="20"/>
      <c r="G13" s="24"/>
      <c r="H13" s="24"/>
      <c r="I13" s="24"/>
      <c r="Q13" s="519"/>
    </row>
    <row r="14" spans="1:17" x14ac:dyDescent="0.2">
      <c r="A14" s="16" t="s">
        <v>209</v>
      </c>
      <c r="B14" s="228" t="s">
        <v>65</v>
      </c>
      <c r="C14" s="17">
        <v>26.331105351793983</v>
      </c>
      <c r="D14" s="2"/>
      <c r="E14" s="19"/>
      <c r="F14" s="19"/>
      <c r="G14" s="14"/>
      <c r="H14" s="2"/>
      <c r="Q14" s="519"/>
    </row>
    <row r="15" spans="1:17" x14ac:dyDescent="0.2">
      <c r="A15" s="16" t="s">
        <v>210</v>
      </c>
      <c r="B15" s="228" t="s">
        <v>67</v>
      </c>
      <c r="C15" s="17">
        <v>9.9930719391372396</v>
      </c>
      <c r="D15" s="2"/>
      <c r="E15" s="19"/>
      <c r="F15" s="19"/>
      <c r="G15" s="14"/>
      <c r="H15" s="2"/>
      <c r="Q15" s="519"/>
    </row>
    <row r="16" spans="1:17" x14ac:dyDescent="0.2">
      <c r="A16" s="16" t="s">
        <v>211</v>
      </c>
      <c r="B16" s="228" t="s">
        <v>68</v>
      </c>
      <c r="C16" s="17">
        <v>8.2936687089372878</v>
      </c>
      <c r="D16" s="2"/>
      <c r="E16" s="19"/>
      <c r="F16" s="19"/>
      <c r="G16" s="14"/>
      <c r="H16" s="2"/>
      <c r="Q16" s="519"/>
    </row>
    <row r="17" spans="1:17" x14ac:dyDescent="0.2">
      <c r="A17" s="16" t="s">
        <v>212</v>
      </c>
      <c r="B17" s="228" t="s">
        <v>69</v>
      </c>
      <c r="C17" s="17">
        <v>4.2497167801582307</v>
      </c>
      <c r="D17" s="2"/>
      <c r="E17" s="19"/>
      <c r="F17" s="19"/>
      <c r="G17" s="14"/>
      <c r="H17" s="2"/>
      <c r="Q17" s="519"/>
    </row>
    <row r="18" spans="1:17" x14ac:dyDescent="0.2">
      <c r="A18" s="16" t="s">
        <v>213</v>
      </c>
      <c r="B18" s="228" t="s">
        <v>70</v>
      </c>
      <c r="C18" s="17">
        <v>9.0898166445954125</v>
      </c>
      <c r="D18" s="2"/>
      <c r="E18" s="19"/>
      <c r="F18" s="19"/>
      <c r="G18" s="14"/>
      <c r="H18" s="2"/>
    </row>
    <row r="19" spans="1:17" x14ac:dyDescent="0.2">
      <c r="A19" s="16" t="s">
        <v>214</v>
      </c>
      <c r="B19" s="228" t="s">
        <v>71</v>
      </c>
      <c r="C19" s="17">
        <v>12.698137524330562</v>
      </c>
      <c r="D19" s="2"/>
      <c r="E19" s="19"/>
      <c r="F19" s="19"/>
      <c r="G19" s="14"/>
      <c r="H19" s="2"/>
    </row>
    <row r="20" spans="1:17" x14ac:dyDescent="0.2">
      <c r="A20" s="16" t="s">
        <v>215</v>
      </c>
      <c r="B20" s="228" t="s">
        <v>72</v>
      </c>
      <c r="C20" s="17">
        <v>12.296352636682744</v>
      </c>
      <c r="D20" s="2"/>
      <c r="E20" s="19"/>
      <c r="F20" s="19"/>
      <c r="G20" s="14"/>
      <c r="H20" s="2"/>
    </row>
    <row r="21" spans="1:17" x14ac:dyDescent="0.2">
      <c r="A21" s="16" t="s">
        <v>216</v>
      </c>
      <c r="B21" s="228" t="s">
        <v>73</v>
      </c>
      <c r="C21" s="17">
        <v>16.185359463744557</v>
      </c>
      <c r="D21" s="2"/>
      <c r="E21" s="19"/>
      <c r="F21" s="19"/>
      <c r="G21" s="14"/>
      <c r="H21" s="2"/>
    </row>
    <row r="22" spans="1:17" x14ac:dyDescent="0.2">
      <c r="A22" s="16" t="s">
        <v>217</v>
      </c>
      <c r="B22" s="228" t="s">
        <v>74</v>
      </c>
      <c r="C22" s="17">
        <v>14.417530276478047</v>
      </c>
      <c r="D22" s="2"/>
      <c r="E22" s="19"/>
      <c r="F22" s="19"/>
      <c r="G22" s="14"/>
      <c r="H22" s="2"/>
    </row>
    <row r="23" spans="1:17" x14ac:dyDescent="0.2">
      <c r="A23" s="16" t="s">
        <v>218</v>
      </c>
      <c r="B23" s="228" t="s">
        <v>144</v>
      </c>
      <c r="C23" s="17">
        <v>15.742013540601549</v>
      </c>
      <c r="D23" s="2"/>
      <c r="E23" s="19"/>
      <c r="F23" s="19"/>
      <c r="G23" s="14"/>
      <c r="H23" s="2"/>
    </row>
    <row r="24" spans="1:17" x14ac:dyDescent="0.2">
      <c r="A24" s="16" t="s">
        <v>219</v>
      </c>
      <c r="B24" s="228" t="s">
        <v>75</v>
      </c>
      <c r="C24" s="17">
        <v>44.529596996716698</v>
      </c>
      <c r="D24" s="2"/>
      <c r="E24" s="19"/>
      <c r="F24" s="19"/>
      <c r="G24" s="14"/>
      <c r="H24" s="2"/>
    </row>
    <row r="25" spans="1:17" x14ac:dyDescent="0.2">
      <c r="A25" s="16" t="s">
        <v>153</v>
      </c>
      <c r="B25" s="228" t="s">
        <v>77</v>
      </c>
      <c r="C25" s="17">
        <v>19.92360230731623</v>
      </c>
      <c r="D25" s="2"/>
      <c r="E25" s="19"/>
      <c r="F25" s="19"/>
      <c r="G25" s="14"/>
      <c r="H25" s="2"/>
    </row>
    <row r="26" spans="1:17" x14ac:dyDescent="0.2">
      <c r="A26" s="16" t="s">
        <v>220</v>
      </c>
      <c r="B26" s="228" t="s">
        <v>78</v>
      </c>
      <c r="C26" s="17">
        <v>12.170172068085886</v>
      </c>
      <c r="D26" s="2"/>
      <c r="E26" s="19"/>
      <c r="F26" s="19"/>
      <c r="G26" s="14"/>
      <c r="H26" s="2"/>
    </row>
    <row r="27" spans="1:17" x14ac:dyDescent="0.2">
      <c r="A27" s="16" t="s">
        <v>221</v>
      </c>
      <c r="B27" s="228" t="s">
        <v>79</v>
      </c>
      <c r="C27" s="17">
        <v>12.054128932002849</v>
      </c>
      <c r="D27" s="2"/>
      <c r="E27" s="19"/>
      <c r="F27" s="19"/>
      <c r="G27" s="14"/>
      <c r="H27" s="2"/>
    </row>
    <row r="28" spans="1:17" x14ac:dyDescent="0.2">
      <c r="A28" s="16" t="s">
        <v>149</v>
      </c>
      <c r="B28" s="228" t="s">
        <v>81</v>
      </c>
      <c r="C28" s="17">
        <v>9.0259621521859561</v>
      </c>
      <c r="D28" s="2"/>
      <c r="E28" s="19"/>
      <c r="F28" s="19"/>
      <c r="G28" s="14"/>
      <c r="H28" s="2"/>
    </row>
    <row r="29" spans="1:17" x14ac:dyDescent="0.2">
      <c r="A29" s="16" t="s">
        <v>161</v>
      </c>
      <c r="B29" s="228" t="s">
        <v>82</v>
      </c>
      <c r="C29" s="17">
        <v>4.6341023388012639</v>
      </c>
      <c r="D29" s="2"/>
      <c r="E29" s="19"/>
      <c r="F29" s="19"/>
      <c r="G29" s="14"/>
      <c r="H29" s="2"/>
    </row>
    <row r="30" spans="1:17" x14ac:dyDescent="0.2">
      <c r="A30" s="16" t="s">
        <v>222</v>
      </c>
      <c r="B30" s="228" t="s">
        <v>83</v>
      </c>
      <c r="C30" s="17">
        <v>16.402570040563202</v>
      </c>
      <c r="D30" s="2"/>
      <c r="E30" s="19"/>
      <c r="F30" s="19"/>
      <c r="G30" s="14"/>
      <c r="H30" s="2"/>
    </row>
    <row r="31" spans="1:17" x14ac:dyDescent="0.2">
      <c r="A31" s="16" t="s">
        <v>223</v>
      </c>
      <c r="B31" s="228" t="s">
        <v>84</v>
      </c>
      <c r="C31" s="17">
        <v>9.1160117134094527</v>
      </c>
      <c r="D31" s="2"/>
      <c r="E31" s="19"/>
      <c r="F31" s="19"/>
      <c r="G31" s="14"/>
      <c r="H31" s="2"/>
    </row>
    <row r="32" spans="1:17" x14ac:dyDescent="0.2">
      <c r="A32" s="16" t="s">
        <v>224</v>
      </c>
      <c r="B32" s="228" t="s">
        <v>87</v>
      </c>
      <c r="C32" s="17">
        <v>8.408346793479387</v>
      </c>
      <c r="D32" s="2"/>
      <c r="E32" s="19"/>
      <c r="F32" s="19"/>
      <c r="G32" s="14"/>
      <c r="H32" s="2"/>
    </row>
    <row r="33" spans="1:8" x14ac:dyDescent="0.2">
      <c r="A33" s="16" t="s">
        <v>157</v>
      </c>
      <c r="B33" s="228" t="s">
        <v>85</v>
      </c>
      <c r="C33" s="17">
        <v>29.890362560809887</v>
      </c>
      <c r="D33" s="2"/>
      <c r="E33" s="19"/>
      <c r="F33" s="19"/>
      <c r="G33" s="14"/>
      <c r="H33" s="2"/>
    </row>
    <row r="34" spans="1:8" x14ac:dyDescent="0.2">
      <c r="A34" s="16" t="s">
        <v>225</v>
      </c>
      <c r="B34" s="228" t="s">
        <v>86</v>
      </c>
      <c r="C34" s="17">
        <v>5.9283789207727375</v>
      </c>
      <c r="D34" s="2"/>
      <c r="E34" s="19"/>
      <c r="F34" s="19"/>
      <c r="G34" s="14"/>
      <c r="H34" s="2"/>
    </row>
    <row r="35" spans="1:8" x14ac:dyDescent="0.2">
      <c r="A35" s="16" t="s">
        <v>226</v>
      </c>
      <c r="B35" s="228" t="s">
        <v>97</v>
      </c>
      <c r="C35" s="17">
        <v>12.465286864275967</v>
      </c>
      <c r="D35" s="2"/>
      <c r="E35" s="19"/>
      <c r="F35" s="19"/>
      <c r="G35" s="14"/>
      <c r="H35" s="2"/>
    </row>
    <row r="36" spans="1:8" x14ac:dyDescent="0.2">
      <c r="A36" s="16" t="s">
        <v>227</v>
      </c>
      <c r="B36" s="228" t="s">
        <v>98</v>
      </c>
      <c r="C36" s="17">
        <v>11.924462912865565</v>
      </c>
      <c r="D36" s="2"/>
      <c r="E36" s="19"/>
      <c r="F36" s="19"/>
      <c r="G36" s="14"/>
      <c r="H36" s="2"/>
    </row>
    <row r="37" spans="1:8" x14ac:dyDescent="0.2">
      <c r="A37" s="16" t="s">
        <v>228</v>
      </c>
      <c r="B37" s="228" t="s">
        <v>99</v>
      </c>
      <c r="C37" s="17">
        <v>8.9272726196167511</v>
      </c>
      <c r="D37" s="2"/>
      <c r="E37" s="19"/>
      <c r="F37" s="19"/>
      <c r="G37" s="14"/>
      <c r="H37" s="2"/>
    </row>
    <row r="38" spans="1:8" x14ac:dyDescent="0.2">
      <c r="A38" s="16" t="s">
        <v>229</v>
      </c>
      <c r="B38" s="228" t="s">
        <v>100</v>
      </c>
      <c r="C38" s="17">
        <v>7.4331740176920391</v>
      </c>
      <c r="D38" s="2"/>
      <c r="E38" s="19"/>
      <c r="F38" s="19"/>
      <c r="G38" s="14"/>
      <c r="H38" s="2"/>
    </row>
    <row r="39" spans="1:8" x14ac:dyDescent="0.2">
      <c r="A39" s="16" t="s">
        <v>230</v>
      </c>
      <c r="B39" s="228" t="s">
        <v>101</v>
      </c>
      <c r="C39" s="17">
        <v>15.264745635384255</v>
      </c>
      <c r="D39" s="2"/>
      <c r="E39" s="19"/>
      <c r="F39" s="19"/>
      <c r="G39" s="14"/>
      <c r="H39" s="2"/>
    </row>
    <row r="40" spans="1:8" x14ac:dyDescent="0.2">
      <c r="A40" s="16" t="s">
        <v>231</v>
      </c>
      <c r="B40" s="228" t="s">
        <v>102</v>
      </c>
      <c r="C40" s="17">
        <v>9.364679225361451</v>
      </c>
      <c r="D40" s="2"/>
      <c r="E40" s="19"/>
      <c r="F40" s="19"/>
      <c r="G40" s="14"/>
      <c r="H40" s="2"/>
    </row>
    <row r="41" spans="1:8" x14ac:dyDescent="0.2">
      <c r="A41" s="16" t="s">
        <v>232</v>
      </c>
      <c r="B41" s="228" t="s">
        <v>103</v>
      </c>
      <c r="C41" s="17">
        <v>22.200692217703217</v>
      </c>
      <c r="D41" s="2"/>
      <c r="E41" s="19"/>
      <c r="F41" s="19"/>
      <c r="G41" s="14"/>
      <c r="H41" s="2"/>
    </row>
    <row r="42" spans="1:8" x14ac:dyDescent="0.2">
      <c r="A42" s="16" t="s">
        <v>233</v>
      </c>
      <c r="B42" s="228" t="s">
        <v>107</v>
      </c>
      <c r="C42" s="17">
        <v>6.7253363768162746</v>
      </c>
      <c r="D42" s="2"/>
      <c r="E42" s="19"/>
      <c r="F42" s="19"/>
      <c r="G42" s="14"/>
      <c r="H42" s="2"/>
    </row>
    <row r="43" spans="1:8" x14ac:dyDescent="0.2">
      <c r="A43" s="16" t="s">
        <v>234</v>
      </c>
      <c r="B43" s="228" t="s">
        <v>104</v>
      </c>
      <c r="C43" s="17">
        <v>7.4023787959402805</v>
      </c>
      <c r="D43" s="2"/>
      <c r="E43" s="19"/>
      <c r="F43" s="19"/>
      <c r="G43" s="14"/>
      <c r="H43" s="2"/>
    </row>
    <row r="44" spans="1:8" x14ac:dyDescent="0.2">
      <c r="A44" s="16" t="s">
        <v>235</v>
      </c>
      <c r="B44" s="228" t="s">
        <v>88</v>
      </c>
      <c r="C44" s="17">
        <v>12.080616812029039</v>
      </c>
      <c r="D44" s="2"/>
      <c r="E44" s="19"/>
      <c r="F44" s="19"/>
      <c r="G44" s="14"/>
      <c r="H44" s="2"/>
    </row>
    <row r="45" spans="1:8" x14ac:dyDescent="0.2">
      <c r="A45" s="16" t="s">
        <v>155</v>
      </c>
      <c r="B45" s="228" t="s">
        <v>105</v>
      </c>
      <c r="C45" s="17">
        <v>15.71773793550147</v>
      </c>
      <c r="D45" s="2"/>
      <c r="E45" s="19"/>
      <c r="F45" s="19"/>
      <c r="G45" s="14"/>
      <c r="H45" s="2"/>
    </row>
    <row r="46" spans="1:8" x14ac:dyDescent="0.2">
      <c r="A46" s="16" t="s">
        <v>236</v>
      </c>
      <c r="B46" s="228" t="s">
        <v>106</v>
      </c>
      <c r="C46" s="17">
        <v>9.9559109221128033</v>
      </c>
      <c r="D46" s="2"/>
      <c r="E46" s="19"/>
      <c r="F46" s="19"/>
      <c r="G46" s="14"/>
      <c r="H46" s="2"/>
    </row>
    <row r="47" spans="1:8" x14ac:dyDescent="0.2">
      <c r="A47" s="16" t="s">
        <v>237</v>
      </c>
      <c r="B47" s="228" t="s">
        <v>108</v>
      </c>
      <c r="C47" s="17">
        <v>23.991707266813698</v>
      </c>
      <c r="D47" s="2"/>
      <c r="E47" s="19"/>
      <c r="F47" s="19"/>
      <c r="G47" s="14"/>
      <c r="H47" s="2"/>
    </row>
    <row r="48" spans="1:8" x14ac:dyDescent="0.2">
      <c r="A48" s="16" t="s">
        <v>238</v>
      </c>
      <c r="B48" s="228" t="s">
        <v>109</v>
      </c>
      <c r="C48" s="17">
        <v>7.9576554539954554</v>
      </c>
      <c r="D48" s="2"/>
      <c r="E48" s="19"/>
      <c r="F48" s="19"/>
      <c r="G48" s="14"/>
      <c r="H48" s="2"/>
    </row>
    <row r="49" spans="1:8" x14ac:dyDescent="0.2">
      <c r="A49" s="16" t="s">
        <v>239</v>
      </c>
      <c r="B49" s="228" t="s">
        <v>110</v>
      </c>
      <c r="C49" s="17">
        <v>26.062899549266529</v>
      </c>
      <c r="D49" s="2"/>
      <c r="E49" s="19"/>
      <c r="F49" s="19"/>
      <c r="G49" s="14"/>
      <c r="H49" s="2"/>
    </row>
    <row r="50" spans="1:8" x14ac:dyDescent="0.2">
      <c r="A50" s="16" t="s">
        <v>240</v>
      </c>
      <c r="B50" s="228" t="s">
        <v>111</v>
      </c>
      <c r="C50" s="17">
        <v>7.2665560168834862</v>
      </c>
      <c r="D50" s="2"/>
      <c r="E50" s="19"/>
      <c r="F50" s="19"/>
      <c r="G50" s="14"/>
      <c r="H50" s="2"/>
    </row>
    <row r="51" spans="1:8" x14ac:dyDescent="0.2">
      <c r="A51" s="16" t="s">
        <v>241</v>
      </c>
      <c r="B51" s="228" t="s">
        <v>112</v>
      </c>
      <c r="C51" s="17">
        <v>16.712771585598613</v>
      </c>
      <c r="D51" s="2"/>
      <c r="E51" s="19"/>
      <c r="F51" s="19"/>
      <c r="G51" s="14"/>
      <c r="H51" s="2"/>
    </row>
    <row r="52" spans="1:8" x14ac:dyDescent="0.2">
      <c r="A52" s="16" t="s">
        <v>242</v>
      </c>
      <c r="B52" s="228" t="s">
        <v>113</v>
      </c>
      <c r="C52" s="17">
        <v>6.7110586889994499</v>
      </c>
      <c r="D52" s="2"/>
      <c r="E52" s="19"/>
      <c r="F52" s="19"/>
      <c r="G52" s="14"/>
      <c r="H52" s="2"/>
    </row>
    <row r="53" spans="1:8" x14ac:dyDescent="0.2">
      <c r="A53" s="16" t="s">
        <v>167</v>
      </c>
      <c r="B53" s="228" t="s">
        <v>89</v>
      </c>
      <c r="C53" s="17">
        <v>10.347790012006156</v>
      </c>
      <c r="D53" s="2"/>
      <c r="E53" s="19"/>
      <c r="F53" s="19"/>
      <c r="G53" s="14"/>
      <c r="H53" s="2"/>
    </row>
    <row r="54" spans="1:8" x14ac:dyDescent="0.2">
      <c r="A54" s="16" t="s">
        <v>151</v>
      </c>
      <c r="B54" s="228" t="s">
        <v>114</v>
      </c>
      <c r="C54" s="17">
        <v>15.692548300260132</v>
      </c>
      <c r="D54" s="2"/>
      <c r="E54" s="19"/>
      <c r="F54" s="19"/>
      <c r="G54" s="14"/>
      <c r="H54" s="2"/>
    </row>
    <row r="55" spans="1:8" x14ac:dyDescent="0.2">
      <c r="A55" s="16" t="s">
        <v>243</v>
      </c>
      <c r="B55" s="228" t="s">
        <v>115</v>
      </c>
      <c r="C55" s="17">
        <v>3.1657833581241408</v>
      </c>
      <c r="D55" s="2"/>
      <c r="E55" s="19"/>
      <c r="F55" s="19"/>
      <c r="G55" s="14"/>
      <c r="H55" s="2"/>
    </row>
    <row r="56" spans="1:8" x14ac:dyDescent="0.2">
      <c r="A56" s="16" t="s">
        <v>244</v>
      </c>
      <c r="B56" s="228" t="s">
        <v>116</v>
      </c>
      <c r="C56" s="17">
        <v>13.033818634781371</v>
      </c>
      <c r="D56" s="2"/>
      <c r="E56" s="19"/>
      <c r="F56" s="19"/>
      <c r="G56" s="14"/>
      <c r="H56" s="2"/>
    </row>
    <row r="57" spans="1:8" x14ac:dyDescent="0.2">
      <c r="A57" s="16" t="s">
        <v>245</v>
      </c>
      <c r="B57" s="228" t="s">
        <v>117</v>
      </c>
      <c r="C57" s="17">
        <v>7.458172905000179</v>
      </c>
      <c r="D57" s="2"/>
      <c r="E57" s="19"/>
      <c r="F57" s="19"/>
      <c r="G57" s="14"/>
      <c r="H57" s="2"/>
    </row>
    <row r="58" spans="1:8" x14ac:dyDescent="0.2">
      <c r="A58" s="16" t="s">
        <v>246</v>
      </c>
      <c r="B58" s="228" t="s">
        <v>118</v>
      </c>
      <c r="C58" s="17">
        <v>8.359307783121011</v>
      </c>
      <c r="D58" s="2"/>
      <c r="E58" s="19"/>
      <c r="F58" s="19"/>
      <c r="G58" s="14"/>
      <c r="H58" s="2"/>
    </row>
    <row r="59" spans="1:8" x14ac:dyDescent="0.2">
      <c r="A59" s="16" t="s">
        <v>247</v>
      </c>
      <c r="B59" s="228" t="s">
        <v>119</v>
      </c>
      <c r="C59" s="17">
        <v>15.184032728636842</v>
      </c>
      <c r="D59" s="2"/>
      <c r="E59" s="19"/>
      <c r="F59" s="19"/>
      <c r="G59" s="14"/>
      <c r="H59" s="2"/>
    </row>
    <row r="60" spans="1:8" x14ac:dyDescent="0.2">
      <c r="A60" s="16" t="s">
        <v>248</v>
      </c>
      <c r="B60" s="228" t="s">
        <v>120</v>
      </c>
      <c r="C60" s="17">
        <v>10.254803041830867</v>
      </c>
      <c r="D60" s="2"/>
      <c r="E60" s="19"/>
      <c r="F60" s="19"/>
      <c r="G60" s="14"/>
      <c r="H60" s="2"/>
    </row>
    <row r="61" spans="1:8" x14ac:dyDescent="0.2">
      <c r="A61" s="16" t="s">
        <v>249</v>
      </c>
      <c r="B61" s="228" t="s">
        <v>121</v>
      </c>
      <c r="C61" s="17">
        <v>10.294146610004418</v>
      </c>
      <c r="D61" s="2"/>
      <c r="E61" s="19"/>
      <c r="F61" s="19"/>
      <c r="G61" s="14"/>
      <c r="H61" s="2"/>
    </row>
    <row r="62" spans="1:8" x14ac:dyDescent="0.2">
      <c r="A62" s="16" t="s">
        <v>250</v>
      </c>
      <c r="B62" s="228" t="s">
        <v>122</v>
      </c>
      <c r="C62" s="17">
        <v>15.898376886852315</v>
      </c>
      <c r="D62" s="2"/>
      <c r="E62" s="19"/>
      <c r="F62" s="19"/>
      <c r="G62" s="14"/>
      <c r="H62" s="2"/>
    </row>
    <row r="63" spans="1:8" x14ac:dyDescent="0.2">
      <c r="A63" s="16" t="s">
        <v>251</v>
      </c>
      <c r="B63" s="228" t="s">
        <v>123</v>
      </c>
      <c r="C63" s="17">
        <v>9.4243779049898961</v>
      </c>
      <c r="D63" s="2"/>
      <c r="E63" s="19"/>
      <c r="F63" s="19"/>
      <c r="G63" s="14"/>
      <c r="H63" s="2"/>
    </row>
    <row r="64" spans="1:8" x14ac:dyDescent="0.2">
      <c r="A64" s="16" t="s">
        <v>252</v>
      </c>
      <c r="B64" s="228" t="s">
        <v>124</v>
      </c>
      <c r="C64" s="17">
        <v>10.917717570376222</v>
      </c>
      <c r="D64" s="2"/>
      <c r="E64" s="19"/>
      <c r="F64" s="19"/>
      <c r="G64" s="14"/>
      <c r="H64" s="2"/>
    </row>
    <row r="65" spans="1:8" x14ac:dyDescent="0.2">
      <c r="A65" s="16" t="s">
        <v>253</v>
      </c>
      <c r="B65" s="228" t="s">
        <v>125</v>
      </c>
      <c r="C65" s="17">
        <v>12.327191323852359</v>
      </c>
      <c r="D65" s="2"/>
      <c r="E65" s="19"/>
      <c r="F65" s="19"/>
      <c r="G65" s="14"/>
      <c r="H65" s="2"/>
    </row>
    <row r="66" spans="1:8" x14ac:dyDescent="0.2">
      <c r="A66" s="16" t="s">
        <v>254</v>
      </c>
      <c r="B66" s="228" t="s">
        <v>93</v>
      </c>
      <c r="C66" s="17">
        <v>15.512973302471108</v>
      </c>
      <c r="D66" s="2"/>
      <c r="E66" s="19"/>
      <c r="F66" s="19"/>
      <c r="G66" s="14"/>
      <c r="H66" s="2"/>
    </row>
    <row r="67" spans="1:8" x14ac:dyDescent="0.2">
      <c r="A67" s="16" t="s">
        <v>255</v>
      </c>
      <c r="B67" s="228" t="s">
        <v>126</v>
      </c>
      <c r="C67" s="17">
        <v>16.927296856342046</v>
      </c>
      <c r="D67" s="2"/>
      <c r="E67" s="19"/>
      <c r="F67" s="19"/>
      <c r="G67" s="14"/>
      <c r="H67" s="2"/>
    </row>
    <row r="68" spans="1:8" x14ac:dyDescent="0.2">
      <c r="A68" s="16" t="s">
        <v>256</v>
      </c>
      <c r="B68" s="228" t="s">
        <v>66</v>
      </c>
      <c r="C68" s="17">
        <v>11.429722412568299</v>
      </c>
      <c r="D68" s="2"/>
      <c r="E68" s="19"/>
      <c r="F68" s="19"/>
      <c r="G68" s="14"/>
      <c r="H68" s="2"/>
    </row>
    <row r="69" spans="1:8" x14ac:dyDescent="0.2">
      <c r="A69" s="16" t="s">
        <v>257</v>
      </c>
      <c r="B69" s="228" t="s">
        <v>95</v>
      </c>
      <c r="C69" s="17">
        <v>10.650095104952106</v>
      </c>
      <c r="D69" s="2"/>
      <c r="E69" s="19"/>
      <c r="F69" s="19"/>
      <c r="G69" s="14"/>
      <c r="H69" s="2"/>
    </row>
    <row r="70" spans="1:8" x14ac:dyDescent="0.2">
      <c r="A70" s="16" t="s">
        <v>258</v>
      </c>
      <c r="B70" s="228" t="s">
        <v>259</v>
      </c>
      <c r="C70" s="17">
        <v>4.2616759529717347</v>
      </c>
      <c r="D70" s="2"/>
      <c r="E70" s="19"/>
      <c r="F70" s="19"/>
      <c r="G70" s="14"/>
      <c r="H70" s="2"/>
    </row>
    <row r="71" spans="1:8" x14ac:dyDescent="0.2">
      <c r="A71" s="16" t="s">
        <v>260</v>
      </c>
      <c r="B71" s="228" t="s">
        <v>91</v>
      </c>
      <c r="C71" s="17">
        <v>8.9726308263468102</v>
      </c>
      <c r="D71" s="2"/>
      <c r="E71" s="19"/>
      <c r="F71" s="19"/>
      <c r="G71" s="14"/>
      <c r="H71" s="2"/>
    </row>
    <row r="72" spans="1:8" x14ac:dyDescent="0.2">
      <c r="A72" s="16" t="s">
        <v>261</v>
      </c>
      <c r="B72" s="228" t="s">
        <v>127</v>
      </c>
      <c r="C72" s="17">
        <v>7.0384158004641586</v>
      </c>
      <c r="D72" s="2"/>
      <c r="E72" s="19"/>
      <c r="F72" s="19"/>
      <c r="G72" s="14"/>
      <c r="H72" s="2"/>
    </row>
    <row r="73" spans="1:8" x14ac:dyDescent="0.2">
      <c r="A73" s="16" t="s">
        <v>262</v>
      </c>
      <c r="B73" s="228" t="s">
        <v>128</v>
      </c>
      <c r="C73" s="17">
        <v>12.337895528341701</v>
      </c>
      <c r="D73" s="2"/>
      <c r="E73" s="19"/>
      <c r="F73" s="19"/>
      <c r="G73" s="14"/>
      <c r="H73" s="2"/>
    </row>
    <row r="74" spans="1:8" x14ac:dyDescent="0.2">
      <c r="A74" s="16" t="s">
        <v>263</v>
      </c>
      <c r="B74" s="228" t="s">
        <v>129</v>
      </c>
      <c r="C74" s="17">
        <v>22.20011884079528</v>
      </c>
      <c r="D74" s="2"/>
      <c r="E74" s="19"/>
      <c r="F74" s="19"/>
      <c r="G74" s="14"/>
      <c r="H74" s="2"/>
    </row>
    <row r="75" spans="1:8" x14ac:dyDescent="0.2">
      <c r="A75" s="16" t="s">
        <v>264</v>
      </c>
      <c r="B75" s="228" t="s">
        <v>92</v>
      </c>
      <c r="C75" s="17">
        <v>9.7016150837235582</v>
      </c>
      <c r="D75" s="2"/>
      <c r="E75" s="19"/>
      <c r="F75" s="19"/>
      <c r="G75" s="14"/>
      <c r="H75" s="2"/>
    </row>
    <row r="76" spans="1:8" x14ac:dyDescent="0.2">
      <c r="A76" s="16" t="s">
        <v>165</v>
      </c>
      <c r="B76" s="228" t="s">
        <v>131</v>
      </c>
      <c r="C76" s="17">
        <v>8.8427892348922921</v>
      </c>
      <c r="D76" s="2"/>
      <c r="E76" s="19"/>
      <c r="F76" s="19"/>
      <c r="G76" s="14"/>
      <c r="H76" s="2"/>
    </row>
    <row r="77" spans="1:8" x14ac:dyDescent="0.2">
      <c r="A77" s="16" t="s">
        <v>265</v>
      </c>
      <c r="B77" s="228" t="s">
        <v>130</v>
      </c>
      <c r="C77" s="17">
        <v>6.0588657658364831</v>
      </c>
      <c r="D77" s="2"/>
      <c r="E77" s="19"/>
      <c r="F77" s="19"/>
      <c r="G77" s="14"/>
      <c r="H77" s="2"/>
    </row>
    <row r="78" spans="1:8" x14ac:dyDescent="0.2">
      <c r="A78" s="16" t="s">
        <v>266</v>
      </c>
      <c r="B78" s="228" t="s">
        <v>143</v>
      </c>
      <c r="C78" s="17">
        <v>3.4466837750676413</v>
      </c>
      <c r="D78" s="2"/>
      <c r="E78" s="19"/>
      <c r="F78" s="19"/>
      <c r="G78" s="14"/>
      <c r="H78" s="2"/>
    </row>
    <row r="79" spans="1:8" x14ac:dyDescent="0.2">
      <c r="A79" s="16" t="s">
        <v>267</v>
      </c>
      <c r="B79" s="228" t="s">
        <v>76</v>
      </c>
      <c r="C79" s="17">
        <v>11.417448183125735</v>
      </c>
      <c r="D79" s="2"/>
      <c r="E79" s="19"/>
      <c r="F79" s="19"/>
      <c r="G79" s="14"/>
      <c r="H79" s="2"/>
    </row>
    <row r="80" spans="1:8" x14ac:dyDescent="0.2">
      <c r="A80" s="16" t="s">
        <v>268</v>
      </c>
      <c r="B80" s="228" t="s">
        <v>132</v>
      </c>
      <c r="C80" s="17">
        <v>13.535503894663099</v>
      </c>
      <c r="D80" s="2"/>
      <c r="E80" s="19"/>
      <c r="F80" s="19"/>
      <c r="G80" s="14"/>
      <c r="H80" s="2"/>
    </row>
    <row r="81" spans="1:8" x14ac:dyDescent="0.2">
      <c r="A81" s="16" t="s">
        <v>269</v>
      </c>
      <c r="B81" s="228" t="s">
        <v>133</v>
      </c>
      <c r="C81" s="17">
        <v>15.484607395015166</v>
      </c>
      <c r="D81" s="2"/>
      <c r="E81" s="19"/>
      <c r="F81" s="19"/>
      <c r="G81" s="14"/>
      <c r="H81" s="2"/>
    </row>
    <row r="82" spans="1:8" x14ac:dyDescent="0.2">
      <c r="A82" s="16" t="s">
        <v>270</v>
      </c>
      <c r="B82" s="228" t="s">
        <v>134</v>
      </c>
      <c r="C82" s="17">
        <v>10.186319054960341</v>
      </c>
      <c r="D82" s="2"/>
      <c r="E82" s="19"/>
      <c r="F82" s="19"/>
      <c r="G82" s="14"/>
      <c r="H82" s="2"/>
    </row>
    <row r="83" spans="1:8" x14ac:dyDescent="0.2">
      <c r="A83" s="16" t="s">
        <v>271</v>
      </c>
      <c r="B83" s="228" t="s">
        <v>137</v>
      </c>
      <c r="C83" s="17">
        <v>14.517700122623195</v>
      </c>
      <c r="D83" s="2"/>
      <c r="E83" s="19"/>
      <c r="F83" s="19"/>
      <c r="G83" s="14"/>
      <c r="H83" s="2"/>
    </row>
    <row r="84" spans="1:8" x14ac:dyDescent="0.2">
      <c r="A84" s="16" t="s">
        <v>147</v>
      </c>
      <c r="B84" s="228" t="s">
        <v>138</v>
      </c>
      <c r="C84" s="17">
        <v>10.779122500367858</v>
      </c>
      <c r="D84" s="2"/>
      <c r="E84" s="19"/>
      <c r="F84" s="19"/>
      <c r="G84" s="14"/>
      <c r="H84" s="2"/>
    </row>
    <row r="85" spans="1:8" x14ac:dyDescent="0.2">
      <c r="A85" s="16" t="s">
        <v>272</v>
      </c>
      <c r="B85" s="228" t="s">
        <v>139</v>
      </c>
      <c r="C85" s="17">
        <v>12.299112604085263</v>
      </c>
      <c r="D85" s="2"/>
      <c r="E85" s="19"/>
      <c r="F85" s="19"/>
      <c r="G85" s="14"/>
      <c r="H85" s="2"/>
    </row>
    <row r="86" spans="1:8" x14ac:dyDescent="0.2">
      <c r="A86" s="16" t="s">
        <v>273</v>
      </c>
      <c r="B86" s="228" t="s">
        <v>140</v>
      </c>
      <c r="C86" s="17">
        <v>8.6496579447612625</v>
      </c>
      <c r="D86" s="2"/>
      <c r="E86" s="19"/>
      <c r="F86" s="19"/>
      <c r="G86" s="14"/>
      <c r="H86" s="2"/>
    </row>
    <row r="87" spans="1:8" x14ac:dyDescent="0.2">
      <c r="A87" s="16" t="s">
        <v>274</v>
      </c>
      <c r="B87" s="228" t="s">
        <v>94</v>
      </c>
      <c r="C87" s="17">
        <v>11.368948736034229</v>
      </c>
      <c r="D87" s="2"/>
      <c r="E87" s="19"/>
      <c r="F87" s="19"/>
      <c r="G87" s="14"/>
      <c r="H87" s="2"/>
    </row>
    <row r="88" spans="1:8" x14ac:dyDescent="0.2">
      <c r="A88" s="16" t="s">
        <v>275</v>
      </c>
      <c r="B88" s="228" t="s">
        <v>141</v>
      </c>
      <c r="C88" s="17">
        <v>4.7801881735330296</v>
      </c>
      <c r="D88" s="2"/>
      <c r="E88" s="19"/>
      <c r="F88" s="19"/>
      <c r="G88" s="14"/>
      <c r="H88" s="2"/>
    </row>
    <row r="89" spans="1:8" x14ac:dyDescent="0.2">
      <c r="A89" s="16" t="s">
        <v>276</v>
      </c>
      <c r="B89" s="228" t="s">
        <v>142</v>
      </c>
      <c r="C89" s="17">
        <v>6.7325352260939146</v>
      </c>
      <c r="D89" s="2"/>
      <c r="E89" s="19"/>
      <c r="F89" s="19"/>
      <c r="G89" s="14"/>
      <c r="H89" s="2"/>
    </row>
    <row r="90" spans="1:8" x14ac:dyDescent="0.2">
      <c r="A90" s="16" t="s">
        <v>277</v>
      </c>
      <c r="B90" s="228" t="s">
        <v>135</v>
      </c>
      <c r="C90" s="17">
        <v>25.84772700753242</v>
      </c>
      <c r="D90" s="2"/>
      <c r="E90" s="19"/>
      <c r="F90" s="19"/>
      <c r="G90" s="14"/>
      <c r="H90" s="2"/>
    </row>
    <row r="91" spans="1:8" x14ac:dyDescent="0.2">
      <c r="A91" s="16" t="s">
        <v>278</v>
      </c>
      <c r="B91" s="228" t="s">
        <v>80</v>
      </c>
      <c r="C91" s="17">
        <v>12.459660517305725</v>
      </c>
      <c r="D91" s="2"/>
      <c r="E91" s="19"/>
      <c r="F91" s="19"/>
      <c r="G91" s="14"/>
      <c r="H91" s="2"/>
    </row>
    <row r="92" spans="1:8" x14ac:dyDescent="0.2">
      <c r="A92" s="16" t="s">
        <v>279</v>
      </c>
      <c r="B92" s="228" t="s">
        <v>96</v>
      </c>
      <c r="C92" s="17">
        <v>32.657713462570761</v>
      </c>
      <c r="D92" s="2"/>
      <c r="E92" s="19"/>
      <c r="F92" s="19"/>
      <c r="G92" s="14"/>
      <c r="H92" s="2"/>
    </row>
    <row r="93" spans="1:8" x14ac:dyDescent="0.2">
      <c r="A93" s="16" t="s">
        <v>169</v>
      </c>
      <c r="B93" s="228" t="s">
        <v>145</v>
      </c>
      <c r="C93" s="17">
        <v>14.553704278373539</v>
      </c>
      <c r="D93" s="2"/>
      <c r="E93" s="19"/>
      <c r="F93" s="19"/>
      <c r="G93" s="14"/>
      <c r="H93" s="2"/>
    </row>
    <row r="94" spans="1:8" x14ac:dyDescent="0.2">
      <c r="A94" s="16" t="s">
        <v>173</v>
      </c>
      <c r="B94" s="228" t="s">
        <v>136</v>
      </c>
      <c r="C94" s="17">
        <v>10.796684264198694</v>
      </c>
      <c r="D94" s="2"/>
      <c r="E94" s="19"/>
      <c r="F94" s="19"/>
      <c r="G94" s="14"/>
      <c r="H94" s="2"/>
    </row>
    <row r="95" spans="1:8" x14ac:dyDescent="0.2">
      <c r="A95" s="16" t="s">
        <v>280</v>
      </c>
      <c r="B95" s="228" t="s">
        <v>146</v>
      </c>
      <c r="C95" s="17">
        <v>9.5763890968749603</v>
      </c>
      <c r="D95" s="2"/>
      <c r="E95" s="19"/>
      <c r="F95" s="19"/>
      <c r="G95" s="14"/>
      <c r="H95" s="2"/>
    </row>
    <row r="96" spans="1:8" x14ac:dyDescent="0.2">
      <c r="A96" s="16" t="s">
        <v>16</v>
      </c>
      <c r="B96" s="217" t="s">
        <v>171</v>
      </c>
      <c r="C96" s="17">
        <v>27.056370796131809</v>
      </c>
      <c r="D96" s="2"/>
      <c r="E96" s="19"/>
      <c r="F96" s="19"/>
      <c r="G96" s="14"/>
      <c r="H96" s="2"/>
    </row>
    <row r="97" spans="1:8" x14ac:dyDescent="0.2">
      <c r="A97" s="16" t="s">
        <v>15</v>
      </c>
      <c r="B97" s="217" t="s">
        <v>172</v>
      </c>
      <c r="C97" s="265">
        <v>8.4861146361033857</v>
      </c>
      <c r="D97" s="2"/>
      <c r="E97" s="19"/>
      <c r="F97" s="19"/>
      <c r="G97" s="14"/>
      <c r="H97" s="2"/>
    </row>
    <row r="98" spans="1:8" x14ac:dyDescent="0.2">
      <c r="A98" s="16" t="s">
        <v>14</v>
      </c>
      <c r="B98" s="217" t="s">
        <v>281</v>
      </c>
      <c r="C98" s="17">
        <v>21.266453482232208</v>
      </c>
      <c r="D98" s="2"/>
      <c r="E98" s="19"/>
      <c r="F98" s="19"/>
      <c r="G98" s="14"/>
      <c r="H98" s="2"/>
    </row>
    <row r="99" spans="1:8" x14ac:dyDescent="0.2">
      <c r="A99" s="16"/>
      <c r="B99" s="422" t="s">
        <v>0</v>
      </c>
      <c r="C99" s="423">
        <v>11.778225154158315</v>
      </c>
      <c r="D99" s="2"/>
      <c r="E99" s="19"/>
      <c r="F99" s="19"/>
      <c r="G99" s="2"/>
      <c r="H99" s="2"/>
    </row>
    <row r="100" spans="1:8" x14ac:dyDescent="0.2">
      <c r="C100" s="67"/>
    </row>
    <row r="101" spans="1:8" x14ac:dyDescent="0.2">
      <c r="A101" s="261" t="s">
        <v>400</v>
      </c>
    </row>
    <row r="102" spans="1:8" x14ac:dyDescent="0.2">
      <c r="A102" s="262" t="s">
        <v>338</v>
      </c>
    </row>
  </sheetData>
  <sortState ref="A4:C100">
    <sortCondition ref="A4:A100"/>
  </sortState>
  <mergeCells count="2">
    <mergeCell ref="H6:H7"/>
    <mergeCell ref="Q2:Q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G102"/>
  <sheetViews>
    <sheetView zoomScaleNormal="100" workbookViewId="0"/>
  </sheetViews>
  <sheetFormatPr baseColWidth="10" defaultColWidth="11.42578125" defaultRowHeight="15" x14ac:dyDescent="0.25"/>
  <cols>
    <col min="1" max="1" width="14.5703125" customWidth="1"/>
    <col min="2" max="2" width="17.140625" bestFit="1" customWidth="1"/>
    <col min="3" max="3" width="26.7109375" bestFit="1" customWidth="1"/>
    <col min="4" max="4" width="14.140625" style="2" customWidth="1"/>
    <col min="5" max="16384" width="11.42578125" style="2"/>
  </cols>
  <sheetData>
    <row r="1" spans="1:7" x14ac:dyDescent="0.25">
      <c r="A1" s="10" t="s">
        <v>321</v>
      </c>
      <c r="C1" s="171"/>
    </row>
    <row r="2" spans="1:7" ht="56.25" x14ac:dyDescent="0.2">
      <c r="A2" s="421" t="s">
        <v>405</v>
      </c>
      <c r="B2" s="421" t="s">
        <v>406</v>
      </c>
      <c r="C2" s="421" t="s">
        <v>375</v>
      </c>
    </row>
    <row r="3" spans="1:7" ht="11.25" x14ac:dyDescent="0.2">
      <c r="A3" s="16" t="s">
        <v>25</v>
      </c>
      <c r="B3" s="338" t="s">
        <v>55</v>
      </c>
      <c r="C3" s="340">
        <v>2.2160622559686368E-2</v>
      </c>
      <c r="G3" s="260"/>
    </row>
    <row r="4" spans="1:7" ht="11.25" x14ac:dyDescent="0.2">
      <c r="A4" s="16" t="s">
        <v>24</v>
      </c>
      <c r="B4" s="338" t="s">
        <v>56</v>
      </c>
      <c r="C4" s="340">
        <v>1.2839628234561831E-2</v>
      </c>
    </row>
    <row r="5" spans="1:7" ht="11.25" x14ac:dyDescent="0.2">
      <c r="A5" s="16" t="s">
        <v>23</v>
      </c>
      <c r="B5" s="338" t="s">
        <v>57</v>
      </c>
      <c r="C5" s="340">
        <v>1.0865222464236811E-2</v>
      </c>
    </row>
    <row r="6" spans="1:7" ht="11.25" x14ac:dyDescent="0.2">
      <c r="A6" s="16" t="s">
        <v>22</v>
      </c>
      <c r="B6" s="338" t="s">
        <v>58</v>
      </c>
      <c r="C6" s="340">
        <v>2.9260030521754559E-2</v>
      </c>
    </row>
    <row r="7" spans="1:7" ht="11.25" x14ac:dyDescent="0.2">
      <c r="A7" s="16" t="s">
        <v>21</v>
      </c>
      <c r="B7" s="338" t="s">
        <v>90</v>
      </c>
      <c r="C7" s="340">
        <v>1.4298781452145963E-2</v>
      </c>
    </row>
    <row r="8" spans="1:7" ht="11.25" x14ac:dyDescent="0.2">
      <c r="A8" s="16" t="s">
        <v>20</v>
      </c>
      <c r="B8" s="338" t="s">
        <v>59</v>
      </c>
      <c r="C8" s="340">
        <v>1.7963804157179169E-2</v>
      </c>
      <c r="D8" s="79"/>
    </row>
    <row r="9" spans="1:7" x14ac:dyDescent="0.25">
      <c r="A9" s="16" t="s">
        <v>19</v>
      </c>
      <c r="B9" s="338" t="s">
        <v>60</v>
      </c>
      <c r="C9" s="340">
        <v>1.9629045316342564E-2</v>
      </c>
      <c r="D9"/>
    </row>
    <row r="10" spans="1:7" ht="11.25" x14ac:dyDescent="0.2">
      <c r="A10" s="16" t="s">
        <v>18</v>
      </c>
      <c r="B10" s="338" t="s">
        <v>61</v>
      </c>
      <c r="C10" s="340">
        <v>7.9345231761590827E-3</v>
      </c>
      <c r="D10" s="79"/>
    </row>
    <row r="11" spans="1:7" ht="11.25" x14ac:dyDescent="0.2">
      <c r="A11" s="16" t="s">
        <v>17</v>
      </c>
      <c r="B11" s="338" t="s">
        <v>62</v>
      </c>
      <c r="C11" s="340">
        <v>1.3138391631221177E-2</v>
      </c>
      <c r="D11" s="79"/>
    </row>
    <row r="12" spans="1:7" ht="11.25" x14ac:dyDescent="0.2">
      <c r="A12" s="16" t="s">
        <v>208</v>
      </c>
      <c r="B12" s="338" t="s">
        <v>63</v>
      </c>
      <c r="C12" s="340">
        <v>7.6130594585380159E-3</v>
      </c>
    </row>
    <row r="13" spans="1:7" ht="11.25" x14ac:dyDescent="0.2">
      <c r="A13" s="16" t="s">
        <v>159</v>
      </c>
      <c r="B13" s="338" t="s">
        <v>64</v>
      </c>
      <c r="C13" s="340">
        <v>1.3870218692755303E-2</v>
      </c>
    </row>
    <row r="14" spans="1:7" ht="11.25" x14ac:dyDescent="0.2">
      <c r="A14" s="16" t="s">
        <v>209</v>
      </c>
      <c r="B14" s="338" t="s">
        <v>65</v>
      </c>
      <c r="C14" s="340">
        <v>2.5828360033543236E-2</v>
      </c>
    </row>
    <row r="15" spans="1:7" ht="11.25" x14ac:dyDescent="0.2">
      <c r="A15" s="16" t="s">
        <v>210</v>
      </c>
      <c r="B15" s="338" t="s">
        <v>67</v>
      </c>
      <c r="C15" s="340">
        <v>9.4335972348497978E-3</v>
      </c>
    </row>
    <row r="16" spans="1:7" ht="11.25" x14ac:dyDescent="0.2">
      <c r="A16" s="16" t="s">
        <v>211</v>
      </c>
      <c r="B16" s="338" t="s">
        <v>68</v>
      </c>
      <c r="C16" s="340">
        <v>1.0061003332573903E-2</v>
      </c>
    </row>
    <row r="17" spans="1:3" ht="11.25" x14ac:dyDescent="0.2">
      <c r="A17" s="16" t="s">
        <v>212</v>
      </c>
      <c r="B17" s="338" t="s">
        <v>69</v>
      </c>
      <c r="C17" s="340">
        <v>3.6788437446699691E-3</v>
      </c>
    </row>
    <row r="18" spans="1:3" ht="11.25" x14ac:dyDescent="0.2">
      <c r="A18" s="16" t="s">
        <v>213</v>
      </c>
      <c r="B18" s="338" t="s">
        <v>70</v>
      </c>
      <c r="C18" s="340">
        <v>9.2052747622392832E-3</v>
      </c>
    </row>
    <row r="19" spans="1:3" ht="11.25" x14ac:dyDescent="0.2">
      <c r="A19" s="16" t="s">
        <v>214</v>
      </c>
      <c r="B19" s="338" t="s">
        <v>71</v>
      </c>
      <c r="C19" s="340">
        <v>1.3864487500890123E-2</v>
      </c>
    </row>
    <row r="20" spans="1:3" ht="11.25" x14ac:dyDescent="0.2">
      <c r="A20" s="16" t="s">
        <v>215</v>
      </c>
      <c r="B20" s="338" t="s">
        <v>72</v>
      </c>
      <c r="C20" s="340">
        <v>1.222465945444161E-2</v>
      </c>
    </row>
    <row r="21" spans="1:3" ht="11.25" x14ac:dyDescent="0.2">
      <c r="A21" s="16" t="s">
        <v>216</v>
      </c>
      <c r="B21" s="338" t="s">
        <v>73</v>
      </c>
      <c r="C21" s="340">
        <v>1.7314687532384347E-2</v>
      </c>
    </row>
    <row r="22" spans="1:3" ht="11.25" x14ac:dyDescent="0.2">
      <c r="A22" s="16" t="s">
        <v>217</v>
      </c>
      <c r="B22" s="338" t="s">
        <v>74</v>
      </c>
      <c r="C22" s="340">
        <v>1.666192345358029E-2</v>
      </c>
    </row>
    <row r="23" spans="1:3" ht="11.25" x14ac:dyDescent="0.2">
      <c r="A23" s="16" t="s">
        <v>218</v>
      </c>
      <c r="B23" s="338" t="s">
        <v>144</v>
      </c>
      <c r="C23" s="340">
        <v>1.8903240997573987E-2</v>
      </c>
    </row>
    <row r="24" spans="1:3" ht="11.25" x14ac:dyDescent="0.2">
      <c r="A24" s="16" t="s">
        <v>219</v>
      </c>
      <c r="B24" s="338" t="s">
        <v>75</v>
      </c>
      <c r="C24" s="340">
        <v>3.4052612730524734E-2</v>
      </c>
    </row>
    <row r="25" spans="1:3" ht="11.25" x14ac:dyDescent="0.2">
      <c r="A25" s="16" t="s">
        <v>153</v>
      </c>
      <c r="B25" s="338" t="s">
        <v>77</v>
      </c>
      <c r="C25" s="340">
        <v>2.0274482903968185E-2</v>
      </c>
    </row>
    <row r="26" spans="1:3" ht="11.25" x14ac:dyDescent="0.2">
      <c r="A26" s="16" t="s">
        <v>220</v>
      </c>
      <c r="B26" s="338" t="s">
        <v>78</v>
      </c>
      <c r="C26" s="340">
        <v>1.4564390129154892E-2</v>
      </c>
    </row>
    <row r="27" spans="1:3" ht="11.25" x14ac:dyDescent="0.2">
      <c r="A27" s="16" t="s">
        <v>221</v>
      </c>
      <c r="B27" s="338" t="s">
        <v>79</v>
      </c>
      <c r="C27" s="340">
        <v>1.3031804904890821E-2</v>
      </c>
    </row>
    <row r="28" spans="1:3" ht="11.25" x14ac:dyDescent="0.2">
      <c r="A28" s="16" t="s">
        <v>149</v>
      </c>
      <c r="B28" s="338" t="s">
        <v>81</v>
      </c>
      <c r="C28" s="340">
        <v>1.2970804500809074E-2</v>
      </c>
    </row>
    <row r="29" spans="1:3" ht="11.25" x14ac:dyDescent="0.2">
      <c r="A29" s="16" t="s">
        <v>161</v>
      </c>
      <c r="B29" s="338" t="s">
        <v>82</v>
      </c>
      <c r="C29" s="340">
        <v>5.8282395359671888E-3</v>
      </c>
    </row>
    <row r="30" spans="1:3" ht="11.25" x14ac:dyDescent="0.2">
      <c r="A30" s="16" t="s">
        <v>222</v>
      </c>
      <c r="B30" s="338" t="s">
        <v>83</v>
      </c>
      <c r="C30" s="340">
        <v>2.0346525309216285E-2</v>
      </c>
    </row>
    <row r="31" spans="1:3" ht="11.25" x14ac:dyDescent="0.2">
      <c r="A31" s="16" t="s">
        <v>223</v>
      </c>
      <c r="B31" s="338" t="s">
        <v>84</v>
      </c>
      <c r="C31" s="340">
        <v>8.9806562454199622E-3</v>
      </c>
    </row>
    <row r="32" spans="1:3" ht="11.25" x14ac:dyDescent="0.2">
      <c r="A32" s="16" t="s">
        <v>224</v>
      </c>
      <c r="B32" s="338" t="s">
        <v>87</v>
      </c>
      <c r="C32" s="340">
        <v>8.5352151563792087E-3</v>
      </c>
    </row>
    <row r="33" spans="1:3" ht="11.25" x14ac:dyDescent="0.2">
      <c r="A33" s="16" t="s">
        <v>157</v>
      </c>
      <c r="B33" s="338" t="s">
        <v>85</v>
      </c>
      <c r="C33" s="340">
        <v>2.5577990229996791E-2</v>
      </c>
    </row>
    <row r="34" spans="1:3" ht="11.25" x14ac:dyDescent="0.2">
      <c r="A34" s="16" t="s">
        <v>225</v>
      </c>
      <c r="B34" s="338" t="s">
        <v>86</v>
      </c>
      <c r="C34" s="340">
        <v>6.4727044940620709E-3</v>
      </c>
    </row>
    <row r="35" spans="1:3" ht="11.25" x14ac:dyDescent="0.2">
      <c r="A35" s="16" t="s">
        <v>226</v>
      </c>
      <c r="B35" s="338" t="s">
        <v>97</v>
      </c>
      <c r="C35" s="340">
        <v>1.1889726786610363E-2</v>
      </c>
    </row>
    <row r="36" spans="1:3" ht="11.25" x14ac:dyDescent="0.2">
      <c r="A36" s="16" t="s">
        <v>227</v>
      </c>
      <c r="B36" s="338" t="s">
        <v>98</v>
      </c>
      <c r="C36" s="340">
        <v>1.4979855578747661E-2</v>
      </c>
    </row>
    <row r="37" spans="1:3" ht="11.25" x14ac:dyDescent="0.2">
      <c r="A37" s="16" t="s">
        <v>228</v>
      </c>
      <c r="B37" s="338" t="s">
        <v>99</v>
      </c>
      <c r="C37" s="340">
        <v>1.0715480753124507E-2</v>
      </c>
    </row>
    <row r="38" spans="1:3" ht="11.25" x14ac:dyDescent="0.2">
      <c r="A38" s="16" t="s">
        <v>229</v>
      </c>
      <c r="B38" s="338" t="s">
        <v>100</v>
      </c>
      <c r="C38" s="340">
        <v>9.4569719597379989E-3</v>
      </c>
    </row>
    <row r="39" spans="1:3" ht="11.25" x14ac:dyDescent="0.2">
      <c r="A39" s="16" t="s">
        <v>230</v>
      </c>
      <c r="B39" s="338" t="s">
        <v>101</v>
      </c>
      <c r="C39" s="340">
        <v>1.871794937270416E-2</v>
      </c>
    </row>
    <row r="40" spans="1:3" ht="11.25" x14ac:dyDescent="0.2">
      <c r="A40" s="16" t="s">
        <v>231</v>
      </c>
      <c r="B40" s="338" t="s">
        <v>102</v>
      </c>
      <c r="C40" s="340">
        <v>1.1088034225845445E-2</v>
      </c>
    </row>
    <row r="41" spans="1:3" ht="11.25" x14ac:dyDescent="0.2">
      <c r="A41" s="16" t="s">
        <v>232</v>
      </c>
      <c r="B41" s="338" t="s">
        <v>103</v>
      </c>
      <c r="C41" s="340">
        <v>2.3817696009839469E-2</v>
      </c>
    </row>
    <row r="42" spans="1:3" ht="11.25" x14ac:dyDescent="0.2">
      <c r="A42" s="16" t="s">
        <v>233</v>
      </c>
      <c r="B42" s="338" t="s">
        <v>107</v>
      </c>
      <c r="C42" s="340">
        <v>7.5668538849023833E-3</v>
      </c>
    </row>
    <row r="43" spans="1:3" ht="11.25" x14ac:dyDescent="0.2">
      <c r="A43" s="16" t="s">
        <v>234</v>
      </c>
      <c r="B43" s="338" t="s">
        <v>104</v>
      </c>
      <c r="C43" s="340">
        <v>8.4259056874272289E-3</v>
      </c>
    </row>
    <row r="44" spans="1:3" ht="11.25" x14ac:dyDescent="0.2">
      <c r="A44" s="16" t="s">
        <v>235</v>
      </c>
      <c r="B44" s="338" t="s">
        <v>88</v>
      </c>
      <c r="C44" s="340">
        <v>1.3422563024564928E-2</v>
      </c>
    </row>
    <row r="45" spans="1:3" ht="11.25" x14ac:dyDescent="0.2">
      <c r="A45" s="16" t="s">
        <v>155</v>
      </c>
      <c r="B45" s="338" t="s">
        <v>105</v>
      </c>
      <c r="C45" s="340">
        <v>2.0799617328769272E-2</v>
      </c>
    </row>
    <row r="46" spans="1:3" ht="11.25" x14ac:dyDescent="0.2">
      <c r="A46" s="259" t="s">
        <v>236</v>
      </c>
      <c r="B46" s="339" t="s">
        <v>106</v>
      </c>
      <c r="C46" s="340">
        <v>1.3656646883680445E-2</v>
      </c>
    </row>
    <row r="47" spans="1:3" ht="11.25" x14ac:dyDescent="0.2">
      <c r="A47" s="16" t="s">
        <v>237</v>
      </c>
      <c r="B47" s="338" t="s">
        <v>108</v>
      </c>
      <c r="C47" s="340">
        <v>2.2885076593061906E-2</v>
      </c>
    </row>
    <row r="48" spans="1:3" ht="11.25" x14ac:dyDescent="0.2">
      <c r="A48" s="16" t="s">
        <v>238</v>
      </c>
      <c r="B48" s="338" t="s">
        <v>109</v>
      </c>
      <c r="C48" s="340">
        <v>8.1896788850474508E-3</v>
      </c>
    </row>
    <row r="49" spans="1:4" ht="11.25" x14ac:dyDescent="0.2">
      <c r="A49" s="16" t="s">
        <v>239</v>
      </c>
      <c r="B49" s="338" t="s">
        <v>110</v>
      </c>
      <c r="C49" s="340">
        <v>2.0779339020828382E-2</v>
      </c>
    </row>
    <row r="50" spans="1:4" ht="11.25" x14ac:dyDescent="0.2">
      <c r="A50" s="16" t="s">
        <v>240</v>
      </c>
      <c r="B50" s="338" t="s">
        <v>111</v>
      </c>
      <c r="C50" s="340">
        <v>9.7627013494560617E-3</v>
      </c>
      <c r="D50" s="266"/>
    </row>
    <row r="51" spans="1:4" ht="11.25" x14ac:dyDescent="0.2">
      <c r="A51" s="16" t="s">
        <v>241</v>
      </c>
      <c r="B51" s="338" t="s">
        <v>112</v>
      </c>
      <c r="C51" s="340">
        <v>1.9523161791809348E-2</v>
      </c>
    </row>
    <row r="52" spans="1:4" ht="11.25" x14ac:dyDescent="0.2">
      <c r="A52" s="16" t="s">
        <v>242</v>
      </c>
      <c r="B52" s="338" t="s">
        <v>113</v>
      </c>
      <c r="C52" s="340">
        <v>9.0768064632937885E-3</v>
      </c>
    </row>
    <row r="53" spans="1:4" ht="11.25" x14ac:dyDescent="0.2">
      <c r="A53" s="16" t="s">
        <v>167</v>
      </c>
      <c r="B53" s="338" t="s">
        <v>89</v>
      </c>
      <c r="C53" s="340">
        <v>1.0995893385391793E-2</v>
      </c>
    </row>
    <row r="54" spans="1:4" ht="11.25" x14ac:dyDescent="0.2">
      <c r="A54" s="16" t="s">
        <v>151</v>
      </c>
      <c r="B54" s="338" t="s">
        <v>114</v>
      </c>
      <c r="C54" s="340">
        <v>1.9112304359680275E-2</v>
      </c>
    </row>
    <row r="55" spans="1:4" ht="11.25" x14ac:dyDescent="0.2">
      <c r="A55" s="16" t="s">
        <v>243</v>
      </c>
      <c r="B55" s="338" t="s">
        <v>115</v>
      </c>
      <c r="C55" s="340">
        <v>3.61907735343571E-3</v>
      </c>
    </row>
    <row r="56" spans="1:4" ht="11.25" x14ac:dyDescent="0.2">
      <c r="A56" s="16" t="s">
        <v>244</v>
      </c>
      <c r="B56" s="338" t="s">
        <v>116</v>
      </c>
      <c r="C56" s="340">
        <v>1.2672800384126139E-2</v>
      </c>
    </row>
    <row r="57" spans="1:4" ht="11.25" x14ac:dyDescent="0.2">
      <c r="A57" s="16" t="s">
        <v>245</v>
      </c>
      <c r="B57" s="338" t="s">
        <v>117</v>
      </c>
      <c r="C57" s="340">
        <v>1.0606921597426223E-2</v>
      </c>
    </row>
    <row r="58" spans="1:4" ht="11.25" x14ac:dyDescent="0.2">
      <c r="A58" s="16" t="s">
        <v>246</v>
      </c>
      <c r="B58" s="338" t="s">
        <v>118</v>
      </c>
      <c r="C58" s="340">
        <v>1.1817389255463419E-2</v>
      </c>
    </row>
    <row r="59" spans="1:4" ht="11.25" x14ac:dyDescent="0.2">
      <c r="A59" s="16" t="s">
        <v>247</v>
      </c>
      <c r="B59" s="338" t="s">
        <v>119</v>
      </c>
      <c r="C59" s="340">
        <v>1.2437761134140536E-2</v>
      </c>
    </row>
    <row r="60" spans="1:4" ht="11.25" x14ac:dyDescent="0.2">
      <c r="A60" s="16" t="s">
        <v>248</v>
      </c>
      <c r="B60" s="338" t="s">
        <v>120</v>
      </c>
      <c r="C60" s="340">
        <v>1.0184822334372252E-2</v>
      </c>
    </row>
    <row r="61" spans="1:4" ht="11.25" x14ac:dyDescent="0.2">
      <c r="A61" s="16" t="s">
        <v>249</v>
      </c>
      <c r="B61" s="338" t="s">
        <v>121</v>
      </c>
      <c r="C61" s="340">
        <v>1.423078799798524E-2</v>
      </c>
    </row>
    <row r="62" spans="1:4" ht="11.25" x14ac:dyDescent="0.2">
      <c r="A62" s="16" t="s">
        <v>250</v>
      </c>
      <c r="B62" s="338" t="s">
        <v>122</v>
      </c>
      <c r="C62" s="340">
        <v>1.6665109666433003E-2</v>
      </c>
    </row>
    <row r="63" spans="1:4" ht="11.25" x14ac:dyDescent="0.2">
      <c r="A63" s="16" t="s">
        <v>251</v>
      </c>
      <c r="B63" s="338" t="s">
        <v>123</v>
      </c>
      <c r="C63" s="340">
        <v>9.3287957996341098E-3</v>
      </c>
    </row>
    <row r="64" spans="1:4" ht="11.25" x14ac:dyDescent="0.2">
      <c r="A64" s="16" t="s">
        <v>252</v>
      </c>
      <c r="B64" s="338" t="s">
        <v>124</v>
      </c>
      <c r="C64" s="341">
        <v>1.2908755844233885E-2</v>
      </c>
    </row>
    <row r="65" spans="1:3" ht="11.25" x14ac:dyDescent="0.2">
      <c r="A65" s="16" t="s">
        <v>253</v>
      </c>
      <c r="B65" s="338" t="s">
        <v>125</v>
      </c>
      <c r="C65" s="341">
        <v>1.4575089486706343E-2</v>
      </c>
    </row>
    <row r="66" spans="1:3" ht="11.25" x14ac:dyDescent="0.2">
      <c r="A66" s="16" t="s">
        <v>254</v>
      </c>
      <c r="B66" s="338" t="s">
        <v>93</v>
      </c>
      <c r="C66" s="341">
        <v>1.3008032858549567E-2</v>
      </c>
    </row>
    <row r="67" spans="1:3" ht="11.25" x14ac:dyDescent="0.2">
      <c r="A67" s="16" t="s">
        <v>255</v>
      </c>
      <c r="B67" s="338" t="s">
        <v>126</v>
      </c>
      <c r="C67" s="341">
        <v>1.5474101008201653E-2</v>
      </c>
    </row>
    <row r="68" spans="1:3" ht="11.25" x14ac:dyDescent="0.2">
      <c r="A68" s="16" t="s">
        <v>256</v>
      </c>
      <c r="B68" s="338" t="s">
        <v>66</v>
      </c>
      <c r="C68" s="340">
        <v>1.4634120133291125E-2</v>
      </c>
    </row>
    <row r="69" spans="1:3" ht="11.25" x14ac:dyDescent="0.2">
      <c r="A69" s="16" t="s">
        <v>257</v>
      </c>
      <c r="B69" s="338" t="s">
        <v>95</v>
      </c>
      <c r="C69" s="340">
        <v>1.4071897934678829E-2</v>
      </c>
    </row>
    <row r="70" spans="1:3" ht="11.25" x14ac:dyDescent="0.2">
      <c r="A70" s="16" t="s">
        <v>258</v>
      </c>
      <c r="B70" s="338" t="s">
        <v>259</v>
      </c>
      <c r="C70" s="340">
        <v>2.1727433906148914E-2</v>
      </c>
    </row>
    <row r="71" spans="1:3" ht="11.25" x14ac:dyDescent="0.2">
      <c r="A71" s="16" t="s">
        <v>260</v>
      </c>
      <c r="B71" s="338" t="s">
        <v>91</v>
      </c>
      <c r="C71" s="340">
        <v>1.1659661132207464E-2</v>
      </c>
    </row>
    <row r="72" spans="1:3" ht="11.25" x14ac:dyDescent="0.2">
      <c r="A72" s="16" t="s">
        <v>261</v>
      </c>
      <c r="B72" s="338" t="s">
        <v>127</v>
      </c>
      <c r="C72" s="340">
        <v>8.0540246014514944E-3</v>
      </c>
    </row>
    <row r="73" spans="1:3" ht="11.25" x14ac:dyDescent="0.2">
      <c r="A73" s="16" t="s">
        <v>262</v>
      </c>
      <c r="B73" s="338" t="s">
        <v>128</v>
      </c>
      <c r="C73" s="340">
        <v>1.5108544655496469E-2</v>
      </c>
    </row>
    <row r="74" spans="1:3" ht="11.25" x14ac:dyDescent="0.2">
      <c r="A74" s="16" t="s">
        <v>263</v>
      </c>
      <c r="B74" s="338" t="s">
        <v>129</v>
      </c>
      <c r="C74" s="340">
        <v>2.4579930947457185E-2</v>
      </c>
    </row>
    <row r="75" spans="1:3" ht="11.25" x14ac:dyDescent="0.2">
      <c r="A75" s="16" t="s">
        <v>264</v>
      </c>
      <c r="B75" s="338" t="s">
        <v>92</v>
      </c>
      <c r="C75" s="340">
        <v>1.308390361867713E-2</v>
      </c>
    </row>
    <row r="76" spans="1:3" ht="11.25" x14ac:dyDescent="0.2">
      <c r="A76" s="16" t="s">
        <v>165</v>
      </c>
      <c r="B76" s="338" t="s">
        <v>131</v>
      </c>
      <c r="C76" s="340">
        <v>9.2166368301655147E-3</v>
      </c>
    </row>
    <row r="77" spans="1:3" ht="11.25" x14ac:dyDescent="0.2">
      <c r="A77" s="16" t="s">
        <v>265</v>
      </c>
      <c r="B77" s="338" t="s">
        <v>130</v>
      </c>
      <c r="C77" s="340">
        <v>7.874829537620703E-3</v>
      </c>
    </row>
    <row r="78" spans="1:3" ht="11.25" x14ac:dyDescent="0.2">
      <c r="A78" s="16" t="s">
        <v>266</v>
      </c>
      <c r="B78" s="338" t="s">
        <v>143</v>
      </c>
      <c r="C78" s="340">
        <v>5.0284841240453657E-3</v>
      </c>
    </row>
    <row r="79" spans="1:3" ht="11.25" x14ac:dyDescent="0.2">
      <c r="A79" s="16" t="s">
        <v>267</v>
      </c>
      <c r="B79" s="338" t="s">
        <v>76</v>
      </c>
      <c r="C79" s="340">
        <v>1.4455324116612944E-2</v>
      </c>
    </row>
    <row r="80" spans="1:3" ht="11.25" x14ac:dyDescent="0.2">
      <c r="A80" s="16" t="s">
        <v>268</v>
      </c>
      <c r="B80" s="338" t="s">
        <v>132</v>
      </c>
      <c r="C80" s="340">
        <v>1.4410729377853747E-2</v>
      </c>
    </row>
    <row r="81" spans="1:3" ht="11.25" x14ac:dyDescent="0.2">
      <c r="A81" s="16" t="s">
        <v>269</v>
      </c>
      <c r="B81" s="338" t="s">
        <v>133</v>
      </c>
      <c r="C81" s="340">
        <v>1.5716434276321248E-2</v>
      </c>
    </row>
    <row r="82" spans="1:3" ht="11.25" x14ac:dyDescent="0.2">
      <c r="A82" s="16" t="s">
        <v>270</v>
      </c>
      <c r="B82" s="338" t="s">
        <v>134</v>
      </c>
      <c r="C82" s="340">
        <v>1.0067840554089517E-2</v>
      </c>
    </row>
    <row r="83" spans="1:3" ht="11.25" x14ac:dyDescent="0.2">
      <c r="A83" s="16" t="s">
        <v>271</v>
      </c>
      <c r="B83" s="338" t="s">
        <v>137</v>
      </c>
      <c r="C83" s="340">
        <v>1.5935360235527513E-2</v>
      </c>
    </row>
    <row r="84" spans="1:3" ht="11.25" x14ac:dyDescent="0.2">
      <c r="A84" s="16" t="s">
        <v>147</v>
      </c>
      <c r="B84" s="338" t="s">
        <v>138</v>
      </c>
      <c r="C84" s="340">
        <v>1.1700457235175469E-2</v>
      </c>
    </row>
    <row r="85" spans="1:3" ht="11.25" x14ac:dyDescent="0.2">
      <c r="A85" s="16" t="s">
        <v>272</v>
      </c>
      <c r="B85" s="338" t="s">
        <v>139</v>
      </c>
      <c r="C85" s="340">
        <v>1.640548429537865E-2</v>
      </c>
    </row>
    <row r="86" spans="1:3" ht="11.25" x14ac:dyDescent="0.2">
      <c r="A86" s="16" t="s">
        <v>273</v>
      </c>
      <c r="B86" s="338" t="s">
        <v>140</v>
      </c>
      <c r="C86" s="340">
        <v>1.0785078878757133E-2</v>
      </c>
    </row>
    <row r="87" spans="1:3" ht="11.25" x14ac:dyDescent="0.2">
      <c r="A87" s="16" t="s">
        <v>274</v>
      </c>
      <c r="B87" s="338" t="s">
        <v>94</v>
      </c>
      <c r="C87" s="340">
        <v>1.2690303539479064E-2</v>
      </c>
    </row>
    <row r="88" spans="1:3" ht="11.25" x14ac:dyDescent="0.2">
      <c r="A88" s="16" t="s">
        <v>275</v>
      </c>
      <c r="B88" s="338" t="s">
        <v>141</v>
      </c>
      <c r="C88" s="340">
        <v>5.4302268585465037E-3</v>
      </c>
    </row>
    <row r="89" spans="1:3" ht="11.25" x14ac:dyDescent="0.2">
      <c r="A89" s="16" t="s">
        <v>276</v>
      </c>
      <c r="B89" s="338" t="s">
        <v>142</v>
      </c>
      <c r="C89" s="340">
        <v>7.0251578471266056E-3</v>
      </c>
    </row>
    <row r="90" spans="1:3" ht="11.25" x14ac:dyDescent="0.2">
      <c r="A90" s="16" t="s">
        <v>277</v>
      </c>
      <c r="B90" s="338" t="s">
        <v>135</v>
      </c>
      <c r="C90" s="340">
        <v>2.8758540765136262E-2</v>
      </c>
    </row>
    <row r="91" spans="1:3" ht="11.25" x14ac:dyDescent="0.2">
      <c r="A91" s="16" t="s">
        <v>278</v>
      </c>
      <c r="B91" s="338" t="s">
        <v>80</v>
      </c>
      <c r="C91" s="340">
        <v>1.4428359211425544E-2</v>
      </c>
    </row>
    <row r="92" spans="1:3" ht="11.25" x14ac:dyDescent="0.2">
      <c r="A92" s="16" t="s">
        <v>279</v>
      </c>
      <c r="B92" s="338" t="s">
        <v>96</v>
      </c>
      <c r="C92" s="340">
        <v>3.7272626108469251E-2</v>
      </c>
    </row>
    <row r="93" spans="1:3" ht="11.25" x14ac:dyDescent="0.2">
      <c r="A93" s="16" t="s">
        <v>169</v>
      </c>
      <c r="B93" s="338" t="s">
        <v>145</v>
      </c>
      <c r="C93" s="340">
        <v>1.2044729265577071E-2</v>
      </c>
    </row>
    <row r="94" spans="1:3" ht="11.25" x14ac:dyDescent="0.2">
      <c r="A94" s="16" t="s">
        <v>173</v>
      </c>
      <c r="B94" s="338" t="s">
        <v>136</v>
      </c>
      <c r="C94" s="340">
        <v>1.1124215124487089E-2</v>
      </c>
    </row>
    <row r="95" spans="1:3" ht="11.25" x14ac:dyDescent="0.2">
      <c r="A95" s="16" t="s">
        <v>280</v>
      </c>
      <c r="B95" s="338" t="s">
        <v>146</v>
      </c>
      <c r="C95" s="340">
        <v>1.147159855201488E-2</v>
      </c>
    </row>
    <row r="96" spans="1:3" ht="11.25" x14ac:dyDescent="0.2">
      <c r="A96" s="16" t="s">
        <v>16</v>
      </c>
      <c r="B96" s="338" t="s">
        <v>171</v>
      </c>
      <c r="C96" s="340">
        <v>1.7549478495320441E-2</v>
      </c>
    </row>
    <row r="97" spans="1:3" ht="11.25" x14ac:dyDescent="0.2">
      <c r="A97" s="16" t="s">
        <v>15</v>
      </c>
      <c r="B97" s="338" t="s">
        <v>172</v>
      </c>
      <c r="C97" s="340">
        <v>8.4585655804017279E-3</v>
      </c>
    </row>
    <row r="98" spans="1:3" ht="11.25" x14ac:dyDescent="0.2">
      <c r="A98" s="16" t="s">
        <v>14</v>
      </c>
      <c r="B98" s="338" t="s">
        <v>281</v>
      </c>
      <c r="C98" s="340">
        <v>2.2485804483730928E-2</v>
      </c>
    </row>
    <row r="99" spans="1:3" ht="11.25" x14ac:dyDescent="0.2">
      <c r="A99" s="16"/>
      <c r="B99" s="268" t="s">
        <v>0</v>
      </c>
      <c r="C99" s="340">
        <v>1.3388875250841164E-2</v>
      </c>
    </row>
    <row r="100" spans="1:3" x14ac:dyDescent="0.25">
      <c r="B100" s="16"/>
      <c r="C100" s="267"/>
    </row>
    <row r="101" spans="1:3" x14ac:dyDescent="0.25">
      <c r="A101" s="261" t="s">
        <v>400</v>
      </c>
    </row>
    <row r="102" spans="1:3" x14ac:dyDescent="0.25">
      <c r="A102" s="262" t="s">
        <v>338</v>
      </c>
    </row>
  </sheetData>
  <sortState ref="A4:C100">
    <sortCondition ref="A4:A100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N24"/>
  <sheetViews>
    <sheetView zoomScaleNormal="100" workbookViewId="0">
      <selection activeCell="C12" sqref="C12"/>
    </sheetView>
  </sheetViews>
  <sheetFormatPr baseColWidth="10" defaultColWidth="9" defaultRowHeight="11.25" x14ac:dyDescent="0.2"/>
  <cols>
    <col min="1" max="1" width="25.7109375" style="2" customWidth="1"/>
    <col min="2" max="2" width="11.7109375" style="2" customWidth="1"/>
    <col min="3" max="3" width="7.5703125" style="2" customWidth="1"/>
    <col min="4" max="4" width="11.85546875" style="2" customWidth="1"/>
    <col min="5" max="5" width="9" style="2"/>
    <col min="6" max="6" width="10.7109375" style="2" customWidth="1"/>
    <col min="7" max="7" width="6.85546875" style="2" customWidth="1"/>
    <col min="8" max="8" width="16" style="2" customWidth="1"/>
    <col min="9" max="9" width="15" style="2" bestFit="1" customWidth="1"/>
    <col min="10" max="10" width="9" style="2"/>
    <col min="11" max="11" width="17.85546875" style="2" bestFit="1" customWidth="1"/>
    <col min="12" max="16384" width="9" style="2"/>
  </cols>
  <sheetData>
    <row r="1" spans="1:14" x14ac:dyDescent="0.2">
      <c r="A1" s="3" t="s">
        <v>341</v>
      </c>
      <c r="B1" s="10"/>
      <c r="E1" s="11"/>
      <c r="F1" s="5"/>
      <c r="K1" s="79"/>
    </row>
    <row r="2" spans="1:14" x14ac:dyDescent="0.2">
      <c r="A2" s="427" t="s">
        <v>398</v>
      </c>
      <c r="K2" s="79"/>
    </row>
    <row r="3" spans="1:14" x14ac:dyDescent="0.2">
      <c r="A3" s="277"/>
      <c r="B3" s="521" t="s">
        <v>6</v>
      </c>
      <c r="C3" s="523" t="s">
        <v>45</v>
      </c>
      <c r="D3" s="523"/>
      <c r="E3" s="523"/>
      <c r="F3" s="523"/>
      <c r="G3" s="523" t="s">
        <v>46</v>
      </c>
      <c r="H3" s="523"/>
      <c r="I3" s="523"/>
      <c r="K3" s="79"/>
    </row>
    <row r="4" spans="1:14" x14ac:dyDescent="0.2">
      <c r="A4" s="277"/>
      <c r="B4" s="522"/>
      <c r="C4" s="278"/>
      <c r="D4" s="520" t="s">
        <v>41</v>
      </c>
      <c r="E4" s="520"/>
      <c r="F4" s="520"/>
      <c r="G4" s="278"/>
      <c r="H4" s="520" t="s">
        <v>41</v>
      </c>
      <c r="I4" s="520"/>
    </row>
    <row r="5" spans="1:14" ht="22.5" x14ac:dyDescent="0.2">
      <c r="A5" s="277"/>
      <c r="B5" s="522"/>
      <c r="C5" s="379" t="s">
        <v>0</v>
      </c>
      <c r="D5" s="407" t="s">
        <v>47</v>
      </c>
      <c r="E5" s="407" t="s">
        <v>48</v>
      </c>
      <c r="F5" s="300" t="s">
        <v>49</v>
      </c>
      <c r="G5" s="379" t="s">
        <v>0</v>
      </c>
      <c r="H5" s="407" t="s">
        <v>50</v>
      </c>
      <c r="I5" s="300" t="s">
        <v>49</v>
      </c>
    </row>
    <row r="6" spans="1:14" x14ac:dyDescent="0.2">
      <c r="A6" s="39" t="s">
        <v>43</v>
      </c>
      <c r="B6" s="424">
        <v>622.41607400999999</v>
      </c>
      <c r="C6" s="424">
        <v>475.06296041000002</v>
      </c>
      <c r="D6" s="32">
        <v>7.0648403900000005</v>
      </c>
      <c r="E6" s="32">
        <v>19.18607111</v>
      </c>
      <c r="F6" s="32">
        <v>448.81204890999999</v>
      </c>
      <c r="G6" s="424">
        <v>147.3531136</v>
      </c>
      <c r="H6" s="32">
        <v>33.454040309999996</v>
      </c>
      <c r="I6" s="32">
        <v>113.89907329</v>
      </c>
    </row>
    <row r="7" spans="1:14" x14ac:dyDescent="0.2">
      <c r="A7" s="39" t="s">
        <v>29</v>
      </c>
      <c r="B7" s="424">
        <v>179.98193091000002</v>
      </c>
      <c r="C7" s="424">
        <v>72.300304690000004</v>
      </c>
      <c r="D7" s="32">
        <v>5.1838690100000004</v>
      </c>
      <c r="E7" s="32">
        <v>10.688757100000011</v>
      </c>
      <c r="F7" s="32">
        <v>56.427678579999998</v>
      </c>
      <c r="G7" s="424">
        <v>107.68162622000001</v>
      </c>
      <c r="H7" s="32">
        <v>31.826453740000019</v>
      </c>
      <c r="I7" s="32">
        <v>75.855172479999993</v>
      </c>
    </row>
    <row r="8" spans="1:14" x14ac:dyDescent="0.2">
      <c r="A8" s="425" t="s">
        <v>0</v>
      </c>
      <c r="B8" s="424">
        <v>802.39800491999983</v>
      </c>
      <c r="C8" s="424">
        <v>547.36326509999992</v>
      </c>
      <c r="D8" s="424">
        <v>12.248709399999999</v>
      </c>
      <c r="E8" s="424">
        <v>29.874828209999862</v>
      </c>
      <c r="F8" s="424">
        <v>505.23972749000001</v>
      </c>
      <c r="G8" s="424">
        <v>255.03473982000003</v>
      </c>
      <c r="H8" s="424">
        <v>65.280494050000044</v>
      </c>
      <c r="I8" s="424">
        <v>189.75424576999998</v>
      </c>
      <c r="M8" s="62"/>
      <c r="N8" s="57"/>
    </row>
    <row r="9" spans="1:14" x14ac:dyDescent="0.2">
      <c r="A9" s="277"/>
      <c r="B9" s="278"/>
      <c r="C9" s="278"/>
      <c r="D9" s="278"/>
      <c r="E9" s="278"/>
      <c r="F9" s="278"/>
      <c r="G9" s="278"/>
      <c r="H9" s="278"/>
      <c r="I9" s="278"/>
      <c r="M9" s="62"/>
      <c r="N9" s="57"/>
    </row>
    <row r="10" spans="1:14" x14ac:dyDescent="0.2">
      <c r="A10" s="39" t="s">
        <v>205</v>
      </c>
      <c r="B10" s="14"/>
      <c r="C10" s="14"/>
      <c r="D10" s="426"/>
      <c r="E10" s="14"/>
      <c r="F10" s="14"/>
      <c r="G10" s="426"/>
      <c r="H10" s="14"/>
      <c r="I10" s="14"/>
      <c r="M10" s="40"/>
      <c r="N10" s="57"/>
    </row>
    <row r="11" spans="1:14" x14ac:dyDescent="0.2">
      <c r="A11" s="46" t="s">
        <v>318</v>
      </c>
      <c r="D11" s="6"/>
      <c r="G11" s="6"/>
      <c r="M11" s="39"/>
      <c r="N11" s="57"/>
    </row>
    <row r="12" spans="1:14" x14ac:dyDescent="0.2">
      <c r="M12" s="40"/>
      <c r="N12" s="64"/>
    </row>
    <row r="13" spans="1:14" ht="15" x14ac:dyDescent="0.25">
      <c r="A13"/>
    </row>
    <row r="14" spans="1:14" x14ac:dyDescent="0.2">
      <c r="A14" s="19"/>
      <c r="B14" s="19"/>
      <c r="C14" s="19"/>
      <c r="D14" s="19"/>
      <c r="E14" s="19"/>
      <c r="F14" s="19"/>
      <c r="G14" s="19"/>
      <c r="H14" s="19"/>
    </row>
    <row r="15" spans="1:14" x14ac:dyDescent="0.2">
      <c r="A15" s="191"/>
      <c r="B15" s="52"/>
      <c r="C15" s="52"/>
      <c r="D15" s="52"/>
      <c r="E15" s="52"/>
      <c r="F15" s="52"/>
      <c r="G15" s="52"/>
      <c r="H15" s="39"/>
    </row>
    <row r="16" spans="1:14" x14ac:dyDescent="0.2">
      <c r="A16" s="14"/>
      <c r="B16" s="52"/>
      <c r="C16" s="52"/>
      <c r="D16" s="52"/>
      <c r="E16" s="52"/>
      <c r="F16" s="52"/>
      <c r="G16" s="52"/>
      <c r="H16" s="76"/>
    </row>
    <row r="17" spans="1:8" x14ac:dyDescent="0.2">
      <c r="A17" s="53"/>
      <c r="B17" s="52"/>
      <c r="C17" s="52"/>
      <c r="D17" s="52"/>
      <c r="E17" s="52"/>
      <c r="F17" s="52"/>
      <c r="G17" s="52"/>
      <c r="H17" s="55"/>
    </row>
    <row r="18" spans="1:8" x14ac:dyDescent="0.2">
      <c r="A18" s="62"/>
      <c r="B18" s="57"/>
      <c r="C18" s="56"/>
      <c r="D18" s="56"/>
      <c r="E18" s="56"/>
      <c r="F18" s="56"/>
      <c r="G18" s="56"/>
    </row>
    <row r="19" spans="1:8" x14ac:dyDescent="0.2">
      <c r="A19" s="62"/>
      <c r="B19" s="57"/>
      <c r="C19" s="57"/>
      <c r="D19" s="57"/>
      <c r="E19" s="56"/>
      <c r="F19" s="56"/>
      <c r="G19" s="56"/>
    </row>
    <row r="20" spans="1:8" x14ac:dyDescent="0.2">
      <c r="A20" s="40"/>
      <c r="B20" s="64"/>
      <c r="C20" s="64"/>
      <c r="D20" s="64"/>
      <c r="E20" s="64"/>
      <c r="F20" s="64"/>
      <c r="G20" s="64"/>
    </row>
    <row r="21" spans="1:8" x14ac:dyDescent="0.2">
      <c r="A21" s="63"/>
      <c r="B21" s="57"/>
      <c r="C21" s="59"/>
      <c r="D21" s="59"/>
      <c r="E21" s="56"/>
      <c r="F21" s="56"/>
      <c r="G21" s="56"/>
    </row>
    <row r="22" spans="1:8" x14ac:dyDescent="0.2">
      <c r="A22" s="39"/>
      <c r="B22" s="57"/>
      <c r="C22" s="60"/>
      <c r="D22" s="60"/>
      <c r="E22" s="56"/>
      <c r="F22" s="60"/>
      <c r="G22" s="56"/>
    </row>
    <row r="23" spans="1:8" x14ac:dyDescent="0.2">
      <c r="A23" s="40"/>
      <c r="B23" s="64"/>
      <c r="C23" s="61"/>
      <c r="D23" s="61"/>
      <c r="E23" s="58"/>
      <c r="F23" s="61"/>
      <c r="G23" s="61"/>
    </row>
    <row r="24" spans="1:8" x14ac:dyDescent="0.2">
      <c r="A24" s="38"/>
      <c r="B24" s="54"/>
      <c r="C24" s="54"/>
      <c r="D24" s="54"/>
      <c r="E24" s="54"/>
      <c r="F24" s="54"/>
      <c r="G24" s="54"/>
    </row>
  </sheetData>
  <mergeCells count="5">
    <mergeCell ref="D4:F4"/>
    <mergeCell ref="H4:I4"/>
    <mergeCell ref="B3:B5"/>
    <mergeCell ref="C3:F3"/>
    <mergeCell ref="G3:I3"/>
  </mergeCells>
  <pageMargins left="0.59027777777777801" right="0.59027777777777801" top="0.59027777777777801" bottom="0.59027777777777801" header="0.51180555555555496" footer="0.51180555555555496"/>
  <pageSetup paperSize="9" firstPageNumber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L14"/>
  <sheetViews>
    <sheetView zoomScaleNormal="100" workbookViewId="0">
      <selection activeCell="H119" sqref="H119"/>
    </sheetView>
  </sheetViews>
  <sheetFormatPr baseColWidth="10" defaultColWidth="9" defaultRowHeight="11.25" x14ac:dyDescent="0.2"/>
  <cols>
    <col min="1" max="1" width="29.28515625" style="2" customWidth="1"/>
    <col min="2" max="3" width="14.28515625" style="2" bestFit="1" customWidth="1"/>
    <col min="4" max="4" width="14" style="2" customWidth="1"/>
    <col min="5" max="5" width="13.42578125" style="2" customWidth="1"/>
    <col min="6" max="6" width="12.28515625" style="2" customWidth="1"/>
    <col min="7" max="7" width="11.28515625" style="2" customWidth="1"/>
    <col min="8" max="8" width="12" style="2" customWidth="1"/>
    <col min="9" max="9" width="13.42578125" style="2" customWidth="1"/>
    <col min="10" max="11" width="9" style="2"/>
    <col min="12" max="12" width="32" style="2" customWidth="1"/>
    <col min="13" max="13" width="21.7109375" style="2" customWidth="1"/>
    <col min="14" max="14" width="17" style="2" customWidth="1"/>
    <col min="15" max="15" width="14" style="2" customWidth="1"/>
    <col min="16" max="16" width="14.42578125" style="2" customWidth="1"/>
    <col min="17" max="16384" width="9" style="2"/>
  </cols>
  <sheetData>
    <row r="1" spans="1:12" x14ac:dyDescent="0.2">
      <c r="A1" s="525" t="s">
        <v>407</v>
      </c>
      <c r="B1" s="525"/>
      <c r="C1" s="525"/>
      <c r="D1" s="525"/>
      <c r="E1" s="525"/>
      <c r="F1" s="525"/>
      <c r="G1" s="525"/>
      <c r="H1" s="525"/>
      <c r="L1" s="2" t="s">
        <v>183</v>
      </c>
    </row>
    <row r="2" spans="1:12" x14ac:dyDescent="0.2">
      <c r="A2" s="7" t="s">
        <v>398</v>
      </c>
    </row>
    <row r="3" spans="1:12" ht="12" x14ac:dyDescent="0.2">
      <c r="A3" s="14"/>
      <c r="B3" s="524" t="s">
        <v>366</v>
      </c>
      <c r="C3" s="524" t="s">
        <v>365</v>
      </c>
      <c r="D3" s="14" t="s">
        <v>376</v>
      </c>
      <c r="E3" s="14"/>
      <c r="F3" s="14"/>
      <c r="G3" s="524" t="s">
        <v>370</v>
      </c>
      <c r="H3" s="14" t="s">
        <v>376</v>
      </c>
      <c r="I3" s="428"/>
      <c r="L3" s="102"/>
    </row>
    <row r="4" spans="1:12" ht="45" x14ac:dyDescent="0.2">
      <c r="A4" s="14"/>
      <c r="B4" s="524"/>
      <c r="C4" s="524"/>
      <c r="D4" s="429" t="s">
        <v>380</v>
      </c>
      <c r="E4" s="429" t="s">
        <v>381</v>
      </c>
      <c r="F4" s="429" t="s">
        <v>379</v>
      </c>
      <c r="G4" s="524"/>
      <c r="H4" s="429" t="s">
        <v>377</v>
      </c>
      <c r="I4" s="429" t="s">
        <v>378</v>
      </c>
    </row>
    <row r="5" spans="1:12" x14ac:dyDescent="0.2">
      <c r="A5" s="191" t="s">
        <v>29</v>
      </c>
      <c r="B5" s="175">
        <v>179.98193091000002</v>
      </c>
      <c r="C5" s="175">
        <v>72.300304690000004</v>
      </c>
      <c r="D5" s="342">
        <v>5.1838690100000004</v>
      </c>
      <c r="E5" s="176">
        <v>10.688757100000011</v>
      </c>
      <c r="F5" s="342">
        <v>56.427678579999998</v>
      </c>
      <c r="G5" s="342">
        <v>107.68162622000001</v>
      </c>
      <c r="H5" s="342">
        <v>75.855172479999993</v>
      </c>
      <c r="I5" s="342">
        <v>31.826453740000019</v>
      </c>
      <c r="J5" s="6"/>
      <c r="K5" s="6"/>
      <c r="L5" s="6"/>
    </row>
    <row r="6" spans="1:12" x14ac:dyDescent="0.2">
      <c r="A6" s="191" t="s">
        <v>43</v>
      </c>
      <c r="B6" s="175">
        <v>622.41607400999999</v>
      </c>
      <c r="C6" s="175">
        <v>475.06296040999996</v>
      </c>
      <c r="D6" s="342">
        <v>7.0648403900000005</v>
      </c>
      <c r="E6" s="176">
        <v>19.18607111</v>
      </c>
      <c r="F6" s="342">
        <v>448.81204890999999</v>
      </c>
      <c r="G6" s="342">
        <v>147.3531136</v>
      </c>
      <c r="H6" s="342">
        <v>113.89907329</v>
      </c>
      <c r="I6" s="342">
        <v>33.454040309999996</v>
      </c>
      <c r="J6" s="6"/>
      <c r="K6" s="6"/>
      <c r="L6" s="6"/>
    </row>
    <row r="7" spans="1:12" x14ac:dyDescent="0.2">
      <c r="A7" s="53" t="s">
        <v>0</v>
      </c>
      <c r="B7" s="430">
        <v>802.39800491999983</v>
      </c>
      <c r="C7" s="430">
        <v>547.36326509999992</v>
      </c>
      <c r="D7" s="431">
        <v>12.248709399999999</v>
      </c>
      <c r="E7" s="432">
        <v>29.874828209999862</v>
      </c>
      <c r="F7" s="431">
        <v>505.23972749000001</v>
      </c>
      <c r="G7" s="431">
        <v>255.03473982000003</v>
      </c>
      <c r="H7" s="431">
        <v>189.75424576999998</v>
      </c>
      <c r="I7" s="431">
        <v>65.280494050000044</v>
      </c>
      <c r="J7" s="6"/>
      <c r="K7" s="6"/>
      <c r="L7" s="6"/>
    </row>
    <row r="9" spans="1:12" x14ac:dyDescent="0.2">
      <c r="A9" s="39" t="s">
        <v>350</v>
      </c>
    </row>
    <row r="10" spans="1:12" x14ac:dyDescent="0.2">
      <c r="A10" s="46" t="s">
        <v>338</v>
      </c>
    </row>
    <row r="14" spans="1:12" ht="15" x14ac:dyDescent="0.25">
      <c r="A14"/>
    </row>
  </sheetData>
  <sortState ref="A39:H41">
    <sortCondition ref="E39:E41"/>
  </sortState>
  <mergeCells count="4">
    <mergeCell ref="B3:B4"/>
    <mergeCell ref="C3:C4"/>
    <mergeCell ref="G3:G4"/>
    <mergeCell ref="A1:H1"/>
  </mergeCells>
  <pageMargins left="0.59027777777777801" right="0.59027777777777801" top="0.59027777777777801" bottom="0.59027777777777801" header="0.51180555555555496" footer="0.51180555555555496"/>
  <pageSetup paperSize="9" firstPageNumber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I12"/>
  <sheetViews>
    <sheetView workbookViewId="0">
      <selection activeCell="B14" sqref="B14"/>
    </sheetView>
  </sheetViews>
  <sheetFormatPr baseColWidth="10" defaultColWidth="9" defaultRowHeight="11.25" x14ac:dyDescent="0.2"/>
  <cols>
    <col min="1" max="1" width="32.5703125" style="2" customWidth="1"/>
    <col min="2" max="2" width="16" style="2" customWidth="1"/>
    <col min="3" max="3" width="16.42578125" style="2" customWidth="1"/>
    <col min="4" max="4" width="16.5703125" style="2" customWidth="1"/>
    <col min="5" max="5" width="13.42578125" style="2" customWidth="1"/>
    <col min="6" max="6" width="12.28515625" style="2" customWidth="1"/>
    <col min="7" max="7" width="11.28515625" style="2" customWidth="1"/>
    <col min="8" max="8" width="12" style="2" customWidth="1"/>
    <col min="9" max="9" width="13.42578125" style="2" customWidth="1"/>
    <col min="10" max="11" width="9" style="2"/>
    <col min="12" max="12" width="32" style="2" customWidth="1"/>
    <col min="13" max="13" width="21.7109375" style="2" customWidth="1"/>
    <col min="14" max="14" width="17" style="2" customWidth="1"/>
    <col min="15" max="15" width="14" style="2" customWidth="1"/>
    <col min="16" max="16" width="14.42578125" style="2" customWidth="1"/>
    <col min="17" max="16384" width="9" style="2"/>
  </cols>
  <sheetData>
    <row r="1" spans="1:9" x14ac:dyDescent="0.2">
      <c r="A1" s="538" t="s">
        <v>414</v>
      </c>
      <c r="B1" s="538"/>
      <c r="C1" s="538"/>
      <c r="D1" s="538"/>
      <c r="E1" s="538"/>
      <c r="F1" s="538"/>
      <c r="G1" s="538"/>
      <c r="H1" s="538"/>
    </row>
    <row r="2" spans="1:9" x14ac:dyDescent="0.2">
      <c r="A2" s="427" t="s">
        <v>398</v>
      </c>
    </row>
    <row r="3" spans="1:9" x14ac:dyDescent="0.2">
      <c r="A3" s="14"/>
      <c r="B3" s="524" t="s">
        <v>366</v>
      </c>
      <c r="C3" s="524" t="s">
        <v>365</v>
      </c>
      <c r="D3" s="14" t="s">
        <v>376</v>
      </c>
      <c r="E3" s="14"/>
      <c r="F3" s="14"/>
      <c r="G3" s="524" t="s">
        <v>370</v>
      </c>
      <c r="H3" s="14" t="s">
        <v>376</v>
      </c>
      <c r="I3" s="428"/>
    </row>
    <row r="4" spans="1:9" ht="45" x14ac:dyDescent="0.2">
      <c r="A4" s="14"/>
      <c r="B4" s="524"/>
      <c r="C4" s="524"/>
      <c r="D4" s="429" t="s">
        <v>380</v>
      </c>
      <c r="E4" s="429" t="s">
        <v>381</v>
      </c>
      <c r="F4" s="429" t="s">
        <v>379</v>
      </c>
      <c r="G4" s="524"/>
      <c r="H4" s="429" t="s">
        <v>377</v>
      </c>
      <c r="I4" s="429" t="s">
        <v>378</v>
      </c>
    </row>
    <row r="5" spans="1:9" x14ac:dyDescent="0.2">
      <c r="A5" s="191" t="s">
        <v>29</v>
      </c>
      <c r="B5" s="175">
        <v>179.98193091000002</v>
      </c>
      <c r="C5" s="175">
        <v>72.300304690000004</v>
      </c>
      <c r="D5" s="342">
        <v>5.1838690100000004</v>
      </c>
      <c r="E5" s="176">
        <v>10.688757100000011</v>
      </c>
      <c r="F5" s="342">
        <v>56.427678579999998</v>
      </c>
      <c r="G5" s="342">
        <v>107.68162622000001</v>
      </c>
      <c r="H5" s="342">
        <v>75.855172479999993</v>
      </c>
      <c r="I5" s="342">
        <v>31.826453740000019</v>
      </c>
    </row>
    <row r="6" spans="1:9" x14ac:dyDescent="0.2">
      <c r="A6" s="191" t="s">
        <v>43</v>
      </c>
      <c r="B6" s="175">
        <v>622.41607400999999</v>
      </c>
      <c r="C6" s="175">
        <v>475.06296040999996</v>
      </c>
      <c r="D6" s="342">
        <v>7.0648403900000005</v>
      </c>
      <c r="E6" s="176">
        <v>19.18607111</v>
      </c>
      <c r="F6" s="342">
        <v>448.81204890999999</v>
      </c>
      <c r="G6" s="342">
        <v>147.3531136</v>
      </c>
      <c r="H6" s="342">
        <v>113.89907329</v>
      </c>
      <c r="I6" s="342">
        <v>33.454040309999996</v>
      </c>
    </row>
    <row r="7" spans="1:9" x14ac:dyDescent="0.2">
      <c r="A7" s="53" t="s">
        <v>0</v>
      </c>
      <c r="B7" s="430">
        <v>802.39800491999983</v>
      </c>
      <c r="C7" s="430">
        <v>547.36326509999992</v>
      </c>
      <c r="D7" s="431">
        <v>12.248709399999999</v>
      </c>
      <c r="E7" s="432">
        <v>29.874828209999862</v>
      </c>
      <c r="F7" s="431">
        <v>505.23972749000001</v>
      </c>
      <c r="G7" s="431">
        <v>255.03473982000003</v>
      </c>
      <c r="H7" s="431">
        <v>189.75424576999998</v>
      </c>
      <c r="I7" s="431">
        <v>65.280494050000044</v>
      </c>
    </row>
    <row r="9" spans="1:9" x14ac:dyDescent="0.2">
      <c r="A9" s="39" t="s">
        <v>408</v>
      </c>
    </row>
    <row r="10" spans="1:9" x14ac:dyDescent="0.2">
      <c r="A10" s="46" t="s">
        <v>318</v>
      </c>
    </row>
    <row r="12" spans="1:9" x14ac:dyDescent="0.2">
      <c r="E12" s="15"/>
    </row>
  </sheetData>
  <mergeCells count="4">
    <mergeCell ref="A1:H1"/>
    <mergeCell ref="B3:B4"/>
    <mergeCell ref="C3:C4"/>
    <mergeCell ref="G3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L62"/>
  <sheetViews>
    <sheetView workbookViewId="0">
      <selection sqref="A1:H1"/>
    </sheetView>
  </sheetViews>
  <sheetFormatPr baseColWidth="10" defaultColWidth="9" defaultRowHeight="11.25" x14ac:dyDescent="0.2"/>
  <cols>
    <col min="1" max="1" width="32.5703125" style="2" customWidth="1"/>
    <col min="2" max="2" width="16" style="2" customWidth="1"/>
    <col min="3" max="3" width="16.42578125" style="2" customWidth="1"/>
    <col min="4" max="4" width="16.5703125" style="2" customWidth="1"/>
    <col min="5" max="5" width="13.42578125" style="2" customWidth="1"/>
    <col min="6" max="6" width="12.28515625" style="2" customWidth="1"/>
    <col min="7" max="7" width="14.42578125" style="2" customWidth="1"/>
    <col min="8" max="8" width="12" style="2" customWidth="1"/>
    <col min="9" max="9" width="13.42578125" style="2" customWidth="1"/>
    <col min="10" max="11" width="9" style="2"/>
    <col min="12" max="12" width="32" style="2" customWidth="1"/>
    <col min="13" max="13" width="21.7109375" style="2" customWidth="1"/>
    <col min="14" max="14" width="17" style="2" customWidth="1"/>
    <col min="15" max="15" width="14" style="2" customWidth="1"/>
    <col min="16" max="16" width="14.42578125" style="2" customWidth="1"/>
    <col min="17" max="16384" width="9" style="2"/>
  </cols>
  <sheetData>
    <row r="1" spans="1:12" x14ac:dyDescent="0.2">
      <c r="A1" s="538" t="s">
        <v>415</v>
      </c>
      <c r="B1" s="538"/>
      <c r="C1" s="538"/>
      <c r="D1" s="538"/>
      <c r="E1" s="538"/>
      <c r="F1" s="538"/>
      <c r="G1" s="538"/>
      <c r="H1" s="538"/>
      <c r="L1" s="2" t="s">
        <v>183</v>
      </c>
    </row>
    <row r="2" spans="1:12" x14ac:dyDescent="0.2">
      <c r="A2" s="7" t="s">
        <v>398</v>
      </c>
    </row>
    <row r="3" spans="1:12" x14ac:dyDescent="0.2">
      <c r="A3" s="14"/>
      <c r="B3" s="524" t="s">
        <v>366</v>
      </c>
      <c r="C3" s="524" t="s">
        <v>365</v>
      </c>
      <c r="D3" s="14" t="s">
        <v>376</v>
      </c>
      <c r="E3" s="14"/>
      <c r="F3" s="14"/>
      <c r="G3" s="524" t="s">
        <v>370</v>
      </c>
      <c r="H3" s="14" t="s">
        <v>376</v>
      </c>
      <c r="I3" s="428"/>
      <c r="J3" s="6"/>
    </row>
    <row r="4" spans="1:12" ht="45" x14ac:dyDescent="0.2">
      <c r="A4" s="14"/>
      <c r="B4" s="524"/>
      <c r="C4" s="524"/>
      <c r="D4" s="429" t="s">
        <v>380</v>
      </c>
      <c r="E4" s="429" t="s">
        <v>381</v>
      </c>
      <c r="F4" s="429" t="s">
        <v>379</v>
      </c>
      <c r="G4" s="524"/>
      <c r="H4" s="429" t="s">
        <v>377</v>
      </c>
      <c r="I4" s="429" t="s">
        <v>378</v>
      </c>
      <c r="J4" s="6"/>
    </row>
    <row r="5" spans="1:12" x14ac:dyDescent="0.2">
      <c r="A5" s="191" t="s">
        <v>29</v>
      </c>
      <c r="B5" s="175">
        <v>179.98193091000002</v>
      </c>
      <c r="C5" s="175">
        <v>72.300304690000004</v>
      </c>
      <c r="D5" s="342">
        <v>5.1838690100000004</v>
      </c>
      <c r="E5" s="176">
        <v>10.688757100000011</v>
      </c>
      <c r="F5" s="342">
        <v>56.427678579999998</v>
      </c>
      <c r="G5" s="342">
        <v>107.68162622000001</v>
      </c>
      <c r="H5" s="342">
        <v>75.855172479999993</v>
      </c>
      <c r="I5" s="342">
        <v>31.826453740000019</v>
      </c>
      <c r="J5" s="6"/>
    </row>
    <row r="6" spans="1:12" x14ac:dyDescent="0.2">
      <c r="A6" s="191" t="s">
        <v>43</v>
      </c>
      <c r="B6" s="175">
        <v>622.41607400999999</v>
      </c>
      <c r="C6" s="175">
        <v>475.06296040999996</v>
      </c>
      <c r="D6" s="342">
        <v>7.0648403900000005</v>
      </c>
      <c r="E6" s="176">
        <v>19.18607111</v>
      </c>
      <c r="F6" s="342">
        <v>448.81204890999999</v>
      </c>
      <c r="G6" s="342">
        <v>147.3531136</v>
      </c>
      <c r="H6" s="342">
        <v>113.89907329</v>
      </c>
      <c r="I6" s="342">
        <v>33.454040309999996</v>
      </c>
      <c r="J6" s="6"/>
    </row>
    <row r="7" spans="1:12" x14ac:dyDescent="0.2">
      <c r="A7" s="53" t="s">
        <v>0</v>
      </c>
      <c r="B7" s="430">
        <v>802.39800491999983</v>
      </c>
      <c r="C7" s="430">
        <v>547.36326509999992</v>
      </c>
      <c r="D7" s="431">
        <v>12.248709399999999</v>
      </c>
      <c r="E7" s="432">
        <v>29.874828209999862</v>
      </c>
      <c r="F7" s="431">
        <v>505.23972749000001</v>
      </c>
      <c r="G7" s="431">
        <v>255.03473982000003</v>
      </c>
      <c r="H7" s="431">
        <v>189.75424576999998</v>
      </c>
      <c r="I7" s="431">
        <v>65.280494050000044</v>
      </c>
    </row>
    <row r="9" spans="1:12" s="456" customFormat="1" x14ac:dyDescent="0.2">
      <c r="A9" s="20" t="s">
        <v>408</v>
      </c>
    </row>
    <row r="10" spans="1:12" s="456" customFormat="1" x14ac:dyDescent="0.2">
      <c r="A10" s="46" t="s">
        <v>338</v>
      </c>
    </row>
    <row r="12" spans="1:12" x14ac:dyDescent="0.2">
      <c r="A12" s="15"/>
      <c r="E12" s="15"/>
    </row>
    <row r="39" spans="1:6" ht="12" customHeight="1" x14ac:dyDescent="0.2">
      <c r="A39" s="46"/>
    </row>
    <row r="40" spans="1:6" ht="12" customHeight="1" x14ac:dyDescent="0.2"/>
    <row r="42" spans="1:6" s="280" customFormat="1" ht="33.75" x14ac:dyDescent="0.2">
      <c r="B42" s="281" t="s">
        <v>47</v>
      </c>
      <c r="C42" s="281" t="s">
        <v>190</v>
      </c>
      <c r="D42" s="281" t="s">
        <v>189</v>
      </c>
      <c r="E42" s="281" t="s">
        <v>203</v>
      </c>
      <c r="F42" s="281" t="s">
        <v>191</v>
      </c>
    </row>
    <row r="43" spans="1:6" s="280" customFormat="1" x14ac:dyDescent="0.2">
      <c r="A43" s="282" t="s">
        <v>29</v>
      </c>
      <c r="B43" s="283">
        <v>5.1838690100000004</v>
      </c>
      <c r="C43" s="284">
        <v>10.688757100000011</v>
      </c>
      <c r="D43" s="283">
        <v>56.427678579999998</v>
      </c>
      <c r="E43" s="283">
        <v>31.826453740000019</v>
      </c>
      <c r="F43" s="283">
        <v>75.855172479999993</v>
      </c>
    </row>
    <row r="44" spans="1:6" s="280" customFormat="1" x14ac:dyDescent="0.2">
      <c r="A44" s="282" t="s">
        <v>43</v>
      </c>
      <c r="B44" s="283">
        <v>7.0648403900000005</v>
      </c>
      <c r="C44" s="284">
        <v>19.18607111</v>
      </c>
      <c r="D44" s="283">
        <v>448.81204890999999</v>
      </c>
      <c r="E44" s="283">
        <v>33.454040309999996</v>
      </c>
      <c r="F44" s="283">
        <v>113.89907329</v>
      </c>
    </row>
    <row r="45" spans="1:6" s="280" customFormat="1" x14ac:dyDescent="0.2">
      <c r="B45" s="284">
        <f>SUM(B43:B44)</f>
        <v>12.248709400000001</v>
      </c>
      <c r="C45" s="284">
        <f t="shared" ref="C45:F45" si="0">SUM(C43:C44)</f>
        <v>29.874828210000011</v>
      </c>
      <c r="D45" s="284">
        <f t="shared" si="0"/>
        <v>505.23972749000001</v>
      </c>
      <c r="E45" s="284">
        <f t="shared" si="0"/>
        <v>65.280494050000016</v>
      </c>
      <c r="F45" s="284">
        <f t="shared" si="0"/>
        <v>189.75424577000001</v>
      </c>
    </row>
    <row r="46" spans="1:6" s="280" customFormat="1" x14ac:dyDescent="0.2">
      <c r="A46" s="284">
        <f>SUM(B45:F45)</f>
        <v>802.39800492000006</v>
      </c>
      <c r="D46" s="285">
        <f>D45/$A46</f>
        <v>0.62966224291693362</v>
      </c>
      <c r="F46" s="285">
        <f>F45/$A46</f>
        <v>0.2364839451325888</v>
      </c>
    </row>
    <row r="47" spans="1:6" s="280" customFormat="1" x14ac:dyDescent="0.2">
      <c r="B47" s="285">
        <f t="shared" ref="B47:D49" si="1">B43/SUM($B43:$D43)</f>
        <v>7.1699130898918481E-2</v>
      </c>
      <c r="C47" s="285">
        <f t="shared" si="1"/>
        <v>0.14783834101156137</v>
      </c>
      <c r="D47" s="285">
        <f t="shared" si="1"/>
        <v>0.78046252808952021</v>
      </c>
      <c r="E47" s="285">
        <f>E43/(E43+F43)</f>
        <v>0.29556067137188907</v>
      </c>
      <c r="F47" s="285">
        <f>F43/(F43+E43)</f>
        <v>0.70443932862811087</v>
      </c>
    </row>
    <row r="48" spans="1:6" s="280" customFormat="1" x14ac:dyDescent="0.2">
      <c r="B48" s="285">
        <f t="shared" si="1"/>
        <v>1.4871377014749238E-2</v>
      </c>
      <c r="C48" s="285">
        <f t="shared" si="1"/>
        <v>4.0386375509977854E-2</v>
      </c>
      <c r="D48" s="285">
        <f t="shared" si="1"/>
        <v>0.94474224747527302</v>
      </c>
      <c r="E48" s="285">
        <f>E44/(E44+F44)</f>
        <v>0.22703314163291624</v>
      </c>
      <c r="F48" s="285">
        <f>F44/(F44+E44)</f>
        <v>0.77296685836708379</v>
      </c>
    </row>
    <row r="49" spans="1:6" s="280" customFormat="1" x14ac:dyDescent="0.2">
      <c r="B49" s="286">
        <f t="shared" si="1"/>
        <v>2.2377660652404641E-2</v>
      </c>
      <c r="C49" s="286">
        <f t="shared" si="1"/>
        <v>5.4579527189392324E-2</v>
      </c>
      <c r="D49" s="286">
        <f t="shared" si="1"/>
        <v>0.92304281215820305</v>
      </c>
      <c r="E49" s="286">
        <f>E45/(E45+F45)</f>
        <v>0.25596706588315804</v>
      </c>
      <c r="F49" s="286">
        <f>F45/(F45+E45)</f>
        <v>0.74403293411684202</v>
      </c>
    </row>
    <row r="50" spans="1:6" s="280" customFormat="1" x14ac:dyDescent="0.2"/>
    <row r="51" spans="1:6" s="280" customFormat="1" x14ac:dyDescent="0.2">
      <c r="A51" s="287" t="s">
        <v>297</v>
      </c>
      <c r="B51" s="288">
        <f>SUM(B43:D43)/SUM(B43:F43)</f>
        <v>0.40170868444651692</v>
      </c>
      <c r="E51" s="288">
        <f>SUM(E43:F43)/SUM(B43:F43)</f>
        <v>0.59829131555348314</v>
      </c>
    </row>
    <row r="52" spans="1:6" s="280" customFormat="1" x14ac:dyDescent="0.2">
      <c r="A52" s="287" t="s">
        <v>298</v>
      </c>
      <c r="B52" s="288">
        <f t="shared" ref="B52:B53" si="2">SUM(B44:D44)/SUM(B44:F44)</f>
        <v>0.76325625292634613</v>
      </c>
      <c r="E52" s="288">
        <f t="shared" ref="E52:E53" si="3">SUM(E44:F44)/SUM(B44:F44)</f>
        <v>0.23674374707365375</v>
      </c>
    </row>
    <row r="53" spans="1:6" s="280" customFormat="1" x14ac:dyDescent="0.2">
      <c r="A53" s="287" t="s">
        <v>299</v>
      </c>
      <c r="B53" s="289">
        <f t="shared" si="2"/>
        <v>0.68215930466399</v>
      </c>
      <c r="E53" s="289">
        <f t="shared" si="3"/>
        <v>0.31784069533601006</v>
      </c>
    </row>
    <row r="54" spans="1:6" s="280" customFormat="1" x14ac:dyDescent="0.2"/>
    <row r="55" spans="1:6" s="280" customFormat="1" x14ac:dyDescent="0.2">
      <c r="A55" s="285">
        <f>SUM(B43:F43)/SUM(B45:F45)</f>
        <v>0.22430505784712712</v>
      </c>
      <c r="B55" s="285">
        <f>B43/B45</f>
        <v>0.42321756853828207</v>
      </c>
      <c r="C55" s="285">
        <f t="shared" ref="C55:F55" si="4">C43/C45</f>
        <v>0.35778472180208754</v>
      </c>
      <c r="D55" s="285">
        <f t="shared" si="4"/>
        <v>0.1116849596533694</v>
      </c>
      <c r="E55" s="285">
        <f t="shared" si="4"/>
        <v>0.48753389819052712</v>
      </c>
      <c r="F55" s="285">
        <f t="shared" si="4"/>
        <v>0.39975481008179176</v>
      </c>
    </row>
    <row r="56" spans="1:6" s="280" customFormat="1" x14ac:dyDescent="0.2">
      <c r="A56" s="285">
        <f>SUM(B44:F44)/SUM(B45:F45)</f>
        <v>0.77569494215287282</v>
      </c>
      <c r="B56" s="285">
        <f>B44/B45</f>
        <v>0.57678243146171793</v>
      </c>
      <c r="C56" s="285">
        <f t="shared" ref="C56:F56" si="5">C44/C45</f>
        <v>0.64221527819791246</v>
      </c>
      <c r="D56" s="285">
        <f t="shared" si="5"/>
        <v>0.88831504034663056</v>
      </c>
      <c r="E56" s="285">
        <f t="shared" si="5"/>
        <v>0.51246610180947283</v>
      </c>
      <c r="F56" s="285">
        <f t="shared" si="5"/>
        <v>0.60024518991820819</v>
      </c>
    </row>
    <row r="57" spans="1:6" s="280" customFormat="1" x14ac:dyDescent="0.2">
      <c r="A57" s="285">
        <f>SUM(B45:F45)/SUM(B45:F45)</f>
        <v>1</v>
      </c>
      <c r="B57" s="285">
        <f>B56+B55</f>
        <v>1</v>
      </c>
      <c r="C57" s="285">
        <f t="shared" ref="C57:F57" si="6">C56+C55</f>
        <v>1</v>
      </c>
      <c r="D57" s="285">
        <f t="shared" si="6"/>
        <v>1</v>
      </c>
      <c r="E57" s="285">
        <f t="shared" si="6"/>
        <v>1</v>
      </c>
      <c r="F57" s="285">
        <f t="shared" si="6"/>
        <v>1</v>
      </c>
    </row>
    <row r="58" spans="1:6" s="280" customFormat="1" x14ac:dyDescent="0.2">
      <c r="A58" s="280" t="s">
        <v>299</v>
      </c>
    </row>
    <row r="59" spans="1:6" s="280" customFormat="1" x14ac:dyDescent="0.2">
      <c r="B59" s="286">
        <f>SUM(B43:D43)/SUM(B45:D45)</f>
        <v>0.1320883393166532</v>
      </c>
      <c r="E59" s="286">
        <f>SUM(E43:F43)/SUM(E$45:F$45)</f>
        <v>0.42222336571088398</v>
      </c>
    </row>
    <row r="60" spans="1:6" s="280" customFormat="1" x14ac:dyDescent="0.2">
      <c r="B60" s="286">
        <f>SUM(B44:D44)/SUM(B45:D45)</f>
        <v>0.86791166068334669</v>
      </c>
      <c r="E60" s="286">
        <f t="shared" ref="E60:E61" si="7">SUM(E44:F44)/SUM(E$45:F$45)</f>
        <v>0.57777663428911596</v>
      </c>
    </row>
    <row r="61" spans="1:6" s="280" customFormat="1" x14ac:dyDescent="0.2">
      <c r="B61" s="286">
        <f>SUM(B45:D45)/SUM(B45:D45)</f>
        <v>1</v>
      </c>
      <c r="E61" s="286">
        <f t="shared" si="7"/>
        <v>1</v>
      </c>
    </row>
    <row r="62" spans="1:6" s="280" customFormat="1" x14ac:dyDescent="0.2">
      <c r="B62" s="280" t="s">
        <v>300</v>
      </c>
      <c r="E62" s="280" t="s">
        <v>301</v>
      </c>
    </row>
  </sheetData>
  <mergeCells count="4">
    <mergeCell ref="A1:H1"/>
    <mergeCell ref="B3:B4"/>
    <mergeCell ref="C3:C4"/>
    <mergeCell ref="G3:G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M88"/>
  <sheetViews>
    <sheetView topLeftCell="A19" zoomScaleNormal="100" workbookViewId="0">
      <selection activeCell="D2" sqref="D2"/>
    </sheetView>
  </sheetViews>
  <sheetFormatPr baseColWidth="10" defaultColWidth="9" defaultRowHeight="11.25" x14ac:dyDescent="0.2"/>
  <cols>
    <col min="1" max="1" width="4.28515625" style="2" customWidth="1"/>
    <col min="2" max="2" width="40" style="2" customWidth="1"/>
    <col min="3" max="3" width="22" style="31" customWidth="1"/>
    <col min="4" max="4" width="8.85546875" style="2" customWidth="1"/>
    <col min="5" max="5" width="21.85546875" style="2" bestFit="1" customWidth="1"/>
    <col min="6" max="6" width="11.42578125" style="2" customWidth="1"/>
    <col min="7" max="7" width="9" style="2"/>
    <col min="8" max="8" width="27.85546875" style="2" bestFit="1" customWidth="1"/>
    <col min="9" max="12" width="9" style="2"/>
    <col min="13" max="13" width="13.42578125" style="2" customWidth="1"/>
    <col min="14" max="16384" width="9" style="2"/>
  </cols>
  <sheetData>
    <row r="1" spans="1:13" x14ac:dyDescent="0.2">
      <c r="A1" s="10" t="s">
        <v>322</v>
      </c>
    </row>
    <row r="2" spans="1:13" s="29" customFormat="1" ht="45" x14ac:dyDescent="0.2">
      <c r="A2" s="140"/>
      <c r="B2" s="534" t="s">
        <v>416</v>
      </c>
      <c r="C2" s="421" t="s">
        <v>178</v>
      </c>
      <c r="D2" s="30"/>
      <c r="E2" s="188"/>
      <c r="F2" s="20"/>
      <c r="G2" s="343"/>
      <c r="M2" s="272"/>
    </row>
    <row r="3" spans="1:13" x14ac:dyDescent="0.2">
      <c r="A3" s="20" t="s">
        <v>25</v>
      </c>
      <c r="B3" s="20" t="s">
        <v>171</v>
      </c>
      <c r="C3" s="160">
        <v>12.132207952277113</v>
      </c>
      <c r="D3" s="24"/>
      <c r="E3" s="344"/>
      <c r="F3" s="344"/>
      <c r="G3" s="24"/>
      <c r="M3" s="272"/>
    </row>
    <row r="4" spans="1:13" ht="15" x14ac:dyDescent="0.25">
      <c r="A4" s="20" t="s">
        <v>24</v>
      </c>
      <c r="B4" s="20" t="s">
        <v>175</v>
      </c>
      <c r="C4" s="160">
        <v>12.096453163496996</v>
      </c>
      <c r="D4"/>
      <c r="E4" s="345"/>
      <c r="F4" s="331"/>
      <c r="G4" s="24"/>
      <c r="M4" s="272"/>
    </row>
    <row r="5" spans="1:13" x14ac:dyDescent="0.2">
      <c r="A5" s="20" t="s">
        <v>23</v>
      </c>
      <c r="B5" s="20" t="s">
        <v>176</v>
      </c>
      <c r="C5" s="160">
        <v>40.644625381466319</v>
      </c>
      <c r="D5" s="20"/>
      <c r="E5" s="345"/>
      <c r="F5" s="331"/>
      <c r="G5" s="24"/>
      <c r="M5" s="272"/>
    </row>
    <row r="6" spans="1:13" x14ac:dyDescent="0.2">
      <c r="A6" s="20" t="s">
        <v>22</v>
      </c>
      <c r="B6" s="20" t="s">
        <v>172</v>
      </c>
      <c r="C6" s="160">
        <v>21.089911276048166</v>
      </c>
      <c r="E6" s="345"/>
      <c r="F6" s="331"/>
      <c r="G6" s="24"/>
      <c r="M6" s="272"/>
    </row>
    <row r="7" spans="1:13" x14ac:dyDescent="0.2">
      <c r="A7" s="20" t="s">
        <v>159</v>
      </c>
      <c r="B7" s="20" t="s">
        <v>160</v>
      </c>
      <c r="C7" s="160">
        <v>4.4635378155677916</v>
      </c>
      <c r="D7" s="20"/>
      <c r="E7" s="346"/>
      <c r="F7" s="331"/>
      <c r="G7" s="84"/>
      <c r="M7" s="272"/>
    </row>
    <row r="8" spans="1:13" x14ac:dyDescent="0.2">
      <c r="A8" s="20" t="s">
        <v>153</v>
      </c>
      <c r="B8" s="20" t="s">
        <v>154</v>
      </c>
      <c r="C8" s="160">
        <v>9.6078924926598805</v>
      </c>
      <c r="D8" s="20"/>
      <c r="E8" s="21"/>
      <c r="F8" s="21"/>
      <c r="G8" s="24"/>
      <c r="M8" s="272"/>
    </row>
    <row r="9" spans="1:13" x14ac:dyDescent="0.2">
      <c r="A9" s="20" t="s">
        <v>149</v>
      </c>
      <c r="B9" s="20" t="s">
        <v>150</v>
      </c>
      <c r="C9" s="160">
        <v>6.6787511448828587</v>
      </c>
      <c r="D9" s="20"/>
      <c r="E9" s="337"/>
      <c r="F9" s="21"/>
      <c r="G9" s="24"/>
      <c r="M9" s="272"/>
    </row>
    <row r="10" spans="1:13" x14ac:dyDescent="0.2">
      <c r="A10" s="20" t="s">
        <v>161</v>
      </c>
      <c r="B10" s="20" t="s">
        <v>162</v>
      </c>
      <c r="C10" s="160">
        <v>12.318921341020719</v>
      </c>
      <c r="E10" s="20"/>
      <c r="F10" s="21"/>
      <c r="G10" s="24"/>
      <c r="M10" s="272"/>
    </row>
    <row r="11" spans="1:13" x14ac:dyDescent="0.2">
      <c r="A11" s="20" t="s">
        <v>157</v>
      </c>
      <c r="B11" s="20" t="s">
        <v>158</v>
      </c>
      <c r="C11" s="160">
        <v>14.960715481739525</v>
      </c>
      <c r="D11" s="20"/>
      <c r="E11" s="41"/>
      <c r="F11" s="21"/>
      <c r="M11" s="272"/>
    </row>
    <row r="12" spans="1:13" x14ac:dyDescent="0.2">
      <c r="A12" s="20" t="s">
        <v>155</v>
      </c>
      <c r="B12" s="20" t="s">
        <v>156</v>
      </c>
      <c r="C12" s="160">
        <v>7.138947559331454</v>
      </c>
      <c r="D12" s="20"/>
      <c r="E12" s="15"/>
      <c r="F12" s="21"/>
      <c r="M12" s="272"/>
    </row>
    <row r="13" spans="1:13" x14ac:dyDescent="0.2">
      <c r="A13" s="20" t="s">
        <v>167</v>
      </c>
      <c r="B13" s="20" t="s">
        <v>168</v>
      </c>
      <c r="C13" s="160">
        <v>6.8913026373216955</v>
      </c>
      <c r="D13" s="20"/>
      <c r="E13" s="21"/>
      <c r="F13" s="21"/>
      <c r="M13" s="272"/>
    </row>
    <row r="14" spans="1:13" x14ac:dyDescent="0.2">
      <c r="A14" s="20" t="s">
        <v>151</v>
      </c>
      <c r="B14" s="20" t="s">
        <v>152</v>
      </c>
      <c r="C14" s="160">
        <v>8.4966660108276706</v>
      </c>
      <c r="D14" s="20"/>
      <c r="E14" s="21"/>
      <c r="F14" s="21"/>
      <c r="M14" s="272"/>
    </row>
    <row r="15" spans="1:13" x14ac:dyDescent="0.2">
      <c r="A15" s="20" t="s">
        <v>163</v>
      </c>
      <c r="B15" s="20" t="s">
        <v>164</v>
      </c>
      <c r="C15" s="160">
        <v>8.4715560692015313</v>
      </c>
      <c r="D15" s="20"/>
      <c r="E15" s="21"/>
      <c r="F15" s="21"/>
      <c r="M15" s="272"/>
    </row>
    <row r="16" spans="1:13" x14ac:dyDescent="0.2">
      <c r="A16" s="20" t="s">
        <v>165</v>
      </c>
      <c r="B16" s="20" t="s">
        <v>166</v>
      </c>
      <c r="C16" s="160">
        <v>7.5069971781501854</v>
      </c>
      <c r="D16" s="20"/>
      <c r="E16" s="21"/>
      <c r="F16" s="21"/>
      <c r="M16" s="272"/>
    </row>
    <row r="17" spans="1:13" x14ac:dyDescent="0.2">
      <c r="A17" s="20" t="s">
        <v>147</v>
      </c>
      <c r="B17" s="20" t="s">
        <v>148</v>
      </c>
      <c r="C17" s="160">
        <v>4.854922230412666</v>
      </c>
      <c r="D17" s="20"/>
      <c r="E17" s="21"/>
      <c r="F17" s="21"/>
      <c r="M17" s="272"/>
    </row>
    <row r="18" spans="1:13" x14ac:dyDescent="0.2">
      <c r="A18" s="20" t="s">
        <v>169</v>
      </c>
      <c r="B18" s="20" t="s">
        <v>170</v>
      </c>
      <c r="C18" s="160">
        <v>8.0093797081629692</v>
      </c>
      <c r="D18" s="20"/>
      <c r="E18" s="21"/>
      <c r="F18" s="21"/>
    </row>
    <row r="19" spans="1:13" x14ac:dyDescent="0.2">
      <c r="A19" s="20" t="s">
        <v>173</v>
      </c>
      <c r="B19" s="20" t="s">
        <v>174</v>
      </c>
      <c r="C19" s="160">
        <v>40.413672739432371</v>
      </c>
      <c r="D19" s="20"/>
      <c r="E19" s="21"/>
      <c r="F19" s="21"/>
    </row>
    <row r="20" spans="1:13" x14ac:dyDescent="0.2">
      <c r="A20" s="20"/>
      <c r="B20" s="23" t="s">
        <v>0</v>
      </c>
      <c r="C20" s="257">
        <v>8.2280150893344466</v>
      </c>
      <c r="D20" s="20"/>
      <c r="E20" s="21"/>
      <c r="F20" s="21"/>
    </row>
    <row r="21" spans="1:13" x14ac:dyDescent="0.2">
      <c r="A21" s="20"/>
      <c r="B21" s="23"/>
      <c r="C21" s="257"/>
      <c r="D21" s="20"/>
      <c r="E21" s="21"/>
      <c r="F21" s="21"/>
    </row>
    <row r="22" spans="1:13" x14ac:dyDescent="0.2">
      <c r="A22" s="263" t="s">
        <v>350</v>
      </c>
      <c r="D22" s="23"/>
      <c r="E22" s="22"/>
      <c r="F22" s="22"/>
    </row>
    <row r="23" spans="1:13" x14ac:dyDescent="0.2">
      <c r="A23" s="264" t="s">
        <v>338</v>
      </c>
      <c r="D23" s="14"/>
      <c r="E23" s="14"/>
      <c r="F23" s="14"/>
    </row>
    <row r="24" spans="1:13" x14ac:dyDescent="0.2">
      <c r="D24" s="14"/>
      <c r="E24" s="14"/>
      <c r="F24" s="14"/>
    </row>
    <row r="36" spans="2:7" x14ac:dyDescent="0.2">
      <c r="C36" s="258"/>
    </row>
    <row r="37" spans="2:7" x14ac:dyDescent="0.2">
      <c r="C37" s="258"/>
    </row>
    <row r="38" spans="2:7" x14ac:dyDescent="0.2">
      <c r="C38" s="258"/>
    </row>
    <row r="39" spans="2:7" x14ac:dyDescent="0.2">
      <c r="B39" s="24"/>
      <c r="C39" s="347"/>
      <c r="D39" s="24"/>
      <c r="E39" s="24"/>
      <c r="F39" s="24"/>
      <c r="G39" s="24"/>
    </row>
    <row r="40" spans="2:7" x14ac:dyDescent="0.2">
      <c r="B40" s="24"/>
      <c r="C40" s="332"/>
      <c r="D40" s="24"/>
      <c r="E40" s="24"/>
      <c r="F40" s="24"/>
      <c r="G40" s="24"/>
    </row>
    <row r="41" spans="2:7" x14ac:dyDescent="0.2">
      <c r="B41" s="24"/>
      <c r="C41" s="332"/>
      <c r="D41" s="24"/>
      <c r="E41" s="24"/>
      <c r="F41" s="24"/>
      <c r="G41" s="24"/>
    </row>
    <row r="42" spans="2:7" x14ac:dyDescent="0.2">
      <c r="B42" s="24"/>
      <c r="C42" s="332"/>
      <c r="D42" s="24"/>
      <c r="E42" s="24"/>
      <c r="F42" s="24"/>
      <c r="G42" s="24"/>
    </row>
    <row r="43" spans="2:7" x14ac:dyDescent="0.2">
      <c r="B43" s="24"/>
      <c r="C43" s="332"/>
      <c r="D43" s="24"/>
      <c r="E43" s="24"/>
      <c r="F43" s="24"/>
      <c r="G43" s="24"/>
    </row>
    <row r="44" spans="2:7" x14ac:dyDescent="0.2">
      <c r="B44" s="24"/>
      <c r="C44" s="332"/>
      <c r="D44" s="24"/>
      <c r="E44" s="24"/>
      <c r="F44" s="24"/>
      <c r="G44" s="24"/>
    </row>
    <row r="45" spans="2:7" x14ac:dyDescent="0.2">
      <c r="B45" s="24"/>
      <c r="C45" s="347"/>
      <c r="D45" s="24"/>
      <c r="E45" s="24"/>
      <c r="F45" s="24"/>
      <c r="G45" s="24"/>
    </row>
    <row r="46" spans="2:7" x14ac:dyDescent="0.2">
      <c r="B46" s="24"/>
      <c r="C46" s="347"/>
      <c r="D46" s="24"/>
      <c r="E46" s="24"/>
      <c r="F46" s="24"/>
      <c r="G46" s="24"/>
    </row>
    <row r="47" spans="2:7" x14ac:dyDescent="0.2">
      <c r="B47" s="24"/>
      <c r="C47" s="347"/>
      <c r="D47" s="24"/>
      <c r="E47" s="24"/>
      <c r="F47" s="24"/>
      <c r="G47" s="24"/>
    </row>
    <row r="48" spans="2:7" x14ac:dyDescent="0.2">
      <c r="B48" s="24"/>
      <c r="C48" s="347"/>
      <c r="D48" s="24"/>
      <c r="E48" s="24"/>
      <c r="F48" s="24"/>
      <c r="G48" s="24"/>
    </row>
    <row r="49" spans="2:7" x14ac:dyDescent="0.2">
      <c r="B49" s="24"/>
      <c r="C49" s="332"/>
      <c r="D49" s="24"/>
      <c r="E49" s="24"/>
      <c r="F49" s="24"/>
      <c r="G49" s="24"/>
    </row>
    <row r="50" spans="2:7" x14ac:dyDescent="0.2">
      <c r="B50" s="24"/>
      <c r="C50" s="332"/>
      <c r="D50" s="24"/>
      <c r="E50" s="24"/>
      <c r="F50" s="24"/>
      <c r="G50" s="24"/>
    </row>
    <row r="51" spans="2:7" x14ac:dyDescent="0.2">
      <c r="B51" s="24"/>
      <c r="C51" s="332"/>
      <c r="D51" s="24"/>
      <c r="E51" s="24"/>
      <c r="F51" s="24"/>
      <c r="G51" s="24"/>
    </row>
    <row r="52" spans="2:7" x14ac:dyDescent="0.2">
      <c r="B52" s="24"/>
      <c r="C52" s="332"/>
      <c r="D52" s="24"/>
      <c r="E52" s="24"/>
      <c r="F52" s="24"/>
      <c r="G52" s="24"/>
    </row>
    <row r="53" spans="2:7" x14ac:dyDescent="0.2">
      <c r="B53" s="24"/>
      <c r="C53" s="332"/>
      <c r="D53" s="24"/>
      <c r="E53" s="24"/>
      <c r="F53" s="24"/>
      <c r="G53" s="24"/>
    </row>
    <row r="54" spans="2:7" x14ac:dyDescent="0.2">
      <c r="B54" s="24"/>
      <c r="C54" s="332"/>
      <c r="D54" s="24"/>
      <c r="E54" s="24"/>
      <c r="F54" s="24"/>
      <c r="G54" s="24"/>
    </row>
    <row r="55" spans="2:7" x14ac:dyDescent="0.2">
      <c r="B55" s="24"/>
      <c r="C55" s="332"/>
      <c r="D55" s="24"/>
      <c r="E55" s="24"/>
      <c r="F55" s="24"/>
      <c r="G55" s="24"/>
    </row>
    <row r="56" spans="2:7" x14ac:dyDescent="0.2">
      <c r="B56" s="24"/>
      <c r="C56" s="332"/>
      <c r="D56" s="24"/>
      <c r="E56" s="24"/>
      <c r="F56" s="24"/>
      <c r="G56" s="24"/>
    </row>
    <row r="57" spans="2:7" x14ac:dyDescent="0.2">
      <c r="B57" s="24"/>
      <c r="C57" s="332"/>
      <c r="D57" s="24"/>
      <c r="E57" s="24"/>
      <c r="F57" s="24"/>
      <c r="G57" s="24"/>
    </row>
    <row r="58" spans="2:7" x14ac:dyDescent="0.2">
      <c r="B58" s="24"/>
      <c r="C58" s="332"/>
      <c r="D58" s="24"/>
      <c r="E58" s="24"/>
      <c r="F58" s="24"/>
      <c r="G58" s="24"/>
    </row>
    <row r="59" spans="2:7" x14ac:dyDescent="0.2">
      <c r="B59" s="24"/>
      <c r="C59" s="332"/>
      <c r="D59" s="24"/>
      <c r="E59" s="24"/>
      <c r="F59" s="24"/>
      <c r="G59" s="24"/>
    </row>
    <row r="60" spans="2:7" x14ac:dyDescent="0.2">
      <c r="B60" s="24"/>
      <c r="C60" s="332"/>
      <c r="D60" s="24"/>
      <c r="E60" s="24"/>
      <c r="F60" s="24"/>
      <c r="G60" s="24"/>
    </row>
    <row r="61" spans="2:7" x14ac:dyDescent="0.2">
      <c r="B61" s="24"/>
      <c r="C61" s="332"/>
      <c r="D61" s="24"/>
      <c r="E61" s="24"/>
      <c r="F61" s="24"/>
      <c r="G61" s="24"/>
    </row>
    <row r="62" spans="2:7" x14ac:dyDescent="0.2">
      <c r="B62" s="24"/>
      <c r="C62" s="332"/>
      <c r="D62" s="24"/>
      <c r="E62" s="24"/>
      <c r="F62" s="24"/>
      <c r="G62" s="24"/>
    </row>
    <row r="63" spans="2:7" x14ac:dyDescent="0.2">
      <c r="B63" s="24"/>
      <c r="C63" s="332"/>
      <c r="D63" s="24"/>
      <c r="E63" s="24"/>
      <c r="F63" s="24"/>
      <c r="G63" s="24"/>
    </row>
    <row r="64" spans="2:7" x14ac:dyDescent="0.2">
      <c r="B64" s="24"/>
      <c r="C64" s="332"/>
      <c r="D64" s="24"/>
      <c r="E64" s="24"/>
      <c r="F64" s="24"/>
      <c r="G64" s="24"/>
    </row>
    <row r="65" spans="2:7" x14ac:dyDescent="0.2">
      <c r="B65" s="24"/>
      <c r="C65" s="332"/>
      <c r="D65" s="24"/>
      <c r="E65" s="24"/>
      <c r="F65" s="24"/>
      <c r="G65" s="24"/>
    </row>
    <row r="66" spans="2:7" x14ac:dyDescent="0.2">
      <c r="B66" s="24"/>
      <c r="C66" s="332"/>
      <c r="D66" s="24"/>
      <c r="E66" s="24"/>
      <c r="F66" s="24"/>
      <c r="G66" s="24"/>
    </row>
    <row r="67" spans="2:7" x14ac:dyDescent="0.2">
      <c r="B67" s="24"/>
      <c r="C67" s="332"/>
      <c r="D67" s="24"/>
      <c r="E67" s="24"/>
      <c r="F67" s="24"/>
      <c r="G67" s="24"/>
    </row>
    <row r="68" spans="2:7" x14ac:dyDescent="0.2">
      <c r="B68" s="24"/>
      <c r="C68" s="332"/>
      <c r="D68" s="24"/>
      <c r="E68" s="24"/>
      <c r="F68" s="24"/>
      <c r="G68" s="24"/>
    </row>
    <row r="69" spans="2:7" x14ac:dyDescent="0.2">
      <c r="B69" s="24"/>
      <c r="C69" s="332"/>
      <c r="D69" s="24"/>
      <c r="E69" s="24"/>
      <c r="F69" s="24"/>
      <c r="G69" s="24"/>
    </row>
    <row r="70" spans="2:7" x14ac:dyDescent="0.2">
      <c r="B70" s="24"/>
      <c r="C70" s="332"/>
      <c r="D70" s="24"/>
      <c r="E70" s="24"/>
      <c r="F70" s="24"/>
      <c r="G70" s="24"/>
    </row>
    <row r="71" spans="2:7" x14ac:dyDescent="0.2">
      <c r="B71" s="24"/>
      <c r="C71" s="332"/>
      <c r="D71" s="24"/>
      <c r="E71" s="24"/>
      <c r="F71" s="24"/>
      <c r="G71" s="24"/>
    </row>
    <row r="72" spans="2:7" x14ac:dyDescent="0.2">
      <c r="B72" s="24"/>
      <c r="C72" s="348"/>
      <c r="D72" s="24"/>
      <c r="E72" s="24"/>
      <c r="F72" s="24"/>
      <c r="G72" s="24"/>
    </row>
    <row r="73" spans="2:7" x14ac:dyDescent="0.2">
      <c r="B73" s="24"/>
      <c r="C73" s="348"/>
      <c r="D73" s="24"/>
      <c r="E73" s="24"/>
      <c r="F73" s="24"/>
      <c r="G73" s="24"/>
    </row>
    <row r="74" spans="2:7" x14ac:dyDescent="0.2">
      <c r="B74" s="24"/>
      <c r="C74" s="348"/>
      <c r="D74" s="24"/>
      <c r="E74" s="24"/>
      <c r="F74" s="24"/>
      <c r="G74" s="24"/>
    </row>
    <row r="75" spans="2:7" x14ac:dyDescent="0.2">
      <c r="B75" s="24"/>
      <c r="C75" s="348"/>
      <c r="D75" s="24"/>
      <c r="E75" s="24"/>
      <c r="F75" s="24"/>
      <c r="G75" s="24"/>
    </row>
    <row r="76" spans="2:7" x14ac:dyDescent="0.2">
      <c r="B76" s="24"/>
      <c r="C76" s="348"/>
      <c r="D76" s="24"/>
      <c r="E76" s="24"/>
      <c r="F76" s="24"/>
      <c r="G76" s="24"/>
    </row>
    <row r="77" spans="2:7" x14ac:dyDescent="0.2">
      <c r="B77" s="24"/>
      <c r="C77" s="332"/>
      <c r="D77" s="24"/>
      <c r="E77" s="24"/>
      <c r="F77" s="24"/>
      <c r="G77" s="24"/>
    </row>
    <row r="78" spans="2:7" x14ac:dyDescent="0.2">
      <c r="B78" s="24"/>
      <c r="C78" s="332"/>
      <c r="D78" s="24"/>
      <c r="E78" s="24"/>
      <c r="F78" s="24"/>
      <c r="G78" s="24"/>
    </row>
    <row r="79" spans="2:7" x14ac:dyDescent="0.2">
      <c r="B79" s="24"/>
      <c r="C79" s="332"/>
      <c r="D79" s="24"/>
      <c r="E79" s="24"/>
      <c r="F79" s="24"/>
      <c r="G79" s="24"/>
    </row>
    <row r="80" spans="2:7" x14ac:dyDescent="0.2">
      <c r="B80" s="24"/>
      <c r="C80" s="332"/>
      <c r="D80" s="24"/>
      <c r="E80" s="24"/>
      <c r="F80" s="24"/>
      <c r="G80" s="24"/>
    </row>
    <row r="81" spans="2:7" x14ac:dyDescent="0.2">
      <c r="B81" s="24"/>
      <c r="C81" s="332"/>
      <c r="D81" s="24"/>
      <c r="E81" s="24"/>
      <c r="F81" s="24"/>
      <c r="G81" s="24"/>
    </row>
    <row r="82" spans="2:7" x14ac:dyDescent="0.2">
      <c r="B82" s="24"/>
      <c r="C82" s="332"/>
      <c r="D82" s="24"/>
      <c r="E82" s="24"/>
      <c r="F82" s="24"/>
      <c r="G82" s="24"/>
    </row>
    <row r="83" spans="2:7" x14ac:dyDescent="0.2">
      <c r="B83" s="24"/>
      <c r="C83" s="332"/>
      <c r="D83" s="24"/>
      <c r="E83" s="24"/>
      <c r="F83" s="24"/>
      <c r="G83" s="24"/>
    </row>
    <row r="84" spans="2:7" x14ac:dyDescent="0.2">
      <c r="B84" s="24"/>
      <c r="C84" s="332"/>
      <c r="D84" s="24"/>
      <c r="E84" s="24"/>
      <c r="F84" s="24"/>
      <c r="G84" s="24"/>
    </row>
    <row r="85" spans="2:7" x14ac:dyDescent="0.2">
      <c r="B85" s="24"/>
      <c r="C85" s="332"/>
      <c r="D85" s="24"/>
      <c r="E85" s="24"/>
      <c r="F85" s="24"/>
      <c r="G85" s="24"/>
    </row>
    <row r="86" spans="2:7" x14ac:dyDescent="0.2">
      <c r="B86" s="24"/>
      <c r="C86" s="332"/>
      <c r="D86" s="24"/>
      <c r="E86" s="24"/>
      <c r="F86" s="24"/>
      <c r="G86" s="24"/>
    </row>
    <row r="87" spans="2:7" x14ac:dyDescent="0.2">
      <c r="B87" s="24"/>
      <c r="C87" s="332"/>
      <c r="D87" s="24"/>
      <c r="E87" s="24"/>
      <c r="F87" s="24"/>
      <c r="G87" s="24"/>
    </row>
    <row r="88" spans="2:7" x14ac:dyDescent="0.2">
      <c r="B88" s="24"/>
      <c r="C88" s="332"/>
      <c r="D88" s="24"/>
      <c r="E88" s="24"/>
      <c r="F88" s="24"/>
      <c r="G88" s="24"/>
    </row>
  </sheetData>
  <sortState ref="A5:C21">
    <sortCondition ref="A5:A21"/>
  </sortState>
  <pageMargins left="0.59027777777777801" right="0.59027777777777801" top="0.59027777777777801" bottom="0.59027777777777801" header="0.51180555555555496" footer="0.51180555555555496"/>
  <pageSetup paperSize="9" firstPageNumber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P70"/>
  <sheetViews>
    <sheetView zoomScaleNormal="100" workbookViewId="0"/>
  </sheetViews>
  <sheetFormatPr baseColWidth="10" defaultColWidth="9" defaultRowHeight="11.25" x14ac:dyDescent="0.2"/>
  <cols>
    <col min="1" max="1" width="4.5703125" style="2" customWidth="1"/>
    <col min="2" max="2" width="19.42578125" style="2" bestFit="1" customWidth="1"/>
    <col min="3" max="3" width="37" style="2" bestFit="1" customWidth="1"/>
    <col min="4" max="4" width="5.140625" style="2" customWidth="1"/>
    <col min="5" max="5" width="11.28515625" style="2" customWidth="1"/>
    <col min="6" max="6" width="9.5703125" style="2" customWidth="1"/>
    <col min="7" max="7" width="13.5703125" style="2" customWidth="1"/>
    <col min="8" max="15" width="9" style="2"/>
    <col min="16" max="16" width="18" style="2" customWidth="1"/>
    <col min="17" max="16384" width="9" style="2"/>
  </cols>
  <sheetData>
    <row r="1" spans="1:16" x14ac:dyDescent="0.2">
      <c r="A1" s="268" t="s">
        <v>323</v>
      </c>
      <c r="B1" s="19"/>
      <c r="C1" s="19"/>
      <c r="D1" s="25"/>
      <c r="E1" s="20"/>
      <c r="F1" s="16"/>
      <c r="H1" s="24"/>
    </row>
    <row r="2" spans="1:16" ht="45" x14ac:dyDescent="0.2">
      <c r="A2" s="433"/>
      <c r="B2" s="433" t="s">
        <v>2</v>
      </c>
      <c r="C2" s="434" t="s">
        <v>382</v>
      </c>
      <c r="D2" s="20"/>
      <c r="E2" s="20"/>
      <c r="F2" s="271"/>
      <c r="G2" s="349"/>
      <c r="H2" s="24"/>
      <c r="P2" s="272"/>
    </row>
    <row r="3" spans="1:16" ht="15" x14ac:dyDescent="0.25">
      <c r="A3" s="20" t="s">
        <v>24</v>
      </c>
      <c r="B3" s="94" t="s">
        <v>175</v>
      </c>
      <c r="C3" s="26">
        <v>4.9656615636986257E-3</v>
      </c>
      <c r="D3" s="20"/>
      <c r="E3" s="350"/>
      <c r="F3" s="271"/>
      <c r="G3" s="271"/>
      <c r="H3" s="24"/>
      <c r="P3" s="272"/>
    </row>
    <row r="4" spans="1:16" x14ac:dyDescent="0.2">
      <c r="A4" s="20" t="s">
        <v>173</v>
      </c>
      <c r="B4" s="20" t="s">
        <v>174</v>
      </c>
      <c r="C4" s="26">
        <v>1.4612428965758243E-2</v>
      </c>
      <c r="D4" s="20"/>
      <c r="E4" s="20"/>
      <c r="F4" s="269"/>
      <c r="G4" s="270"/>
      <c r="H4" s="24"/>
      <c r="P4" s="272"/>
    </row>
    <row r="5" spans="1:16" x14ac:dyDescent="0.2">
      <c r="A5" s="20" t="s">
        <v>147</v>
      </c>
      <c r="B5" s="20" t="s">
        <v>148</v>
      </c>
      <c r="C5" s="26">
        <v>1.837249414908643E-2</v>
      </c>
      <c r="D5" s="20"/>
      <c r="E5" s="24"/>
      <c r="F5" s="269"/>
      <c r="G5" s="270"/>
      <c r="H5" s="24"/>
      <c r="P5" s="272"/>
    </row>
    <row r="6" spans="1:16" x14ac:dyDescent="0.2">
      <c r="A6" s="20" t="s">
        <v>149</v>
      </c>
      <c r="B6" s="20" t="s">
        <v>150</v>
      </c>
      <c r="C6" s="26">
        <v>1.9084683375006763E-2</v>
      </c>
      <c r="D6" s="20"/>
      <c r="E6" s="20"/>
      <c r="F6" s="269"/>
      <c r="G6" s="26"/>
      <c r="H6" s="24"/>
      <c r="P6" s="272"/>
    </row>
    <row r="7" spans="1:16" x14ac:dyDescent="0.2">
      <c r="A7" s="20" t="s">
        <v>25</v>
      </c>
      <c r="B7" s="20" t="s">
        <v>171</v>
      </c>
      <c r="C7" s="26">
        <v>2.0048361814308288E-2</v>
      </c>
      <c r="D7" s="20"/>
      <c r="E7" s="20"/>
      <c r="F7" s="269"/>
      <c r="G7" s="26"/>
      <c r="H7" s="24"/>
      <c r="P7" s="272"/>
    </row>
    <row r="8" spans="1:16" x14ac:dyDescent="0.2">
      <c r="A8" s="20" t="s">
        <v>155</v>
      </c>
      <c r="B8" s="20" t="s">
        <v>156</v>
      </c>
      <c r="C8" s="26">
        <v>2.1363385070669597E-2</v>
      </c>
      <c r="D8" s="20"/>
      <c r="E8" s="337"/>
      <c r="F8" s="269"/>
      <c r="G8" s="26"/>
      <c r="H8" s="24"/>
      <c r="P8" s="272"/>
    </row>
    <row r="9" spans="1:16" x14ac:dyDescent="0.2">
      <c r="A9" s="20" t="s">
        <v>159</v>
      </c>
      <c r="B9" s="20" t="s">
        <v>160</v>
      </c>
      <c r="C9" s="26">
        <v>2.1738646444128273E-2</v>
      </c>
      <c r="D9" s="20"/>
      <c r="E9" s="24"/>
      <c r="F9" s="269"/>
      <c r="G9" s="26"/>
      <c r="H9" s="24"/>
      <c r="P9" s="272"/>
    </row>
    <row r="10" spans="1:16" x14ac:dyDescent="0.2">
      <c r="A10" s="20" t="s">
        <v>165</v>
      </c>
      <c r="B10" s="20" t="s">
        <v>166</v>
      </c>
      <c r="C10" s="26">
        <v>2.2328091398586773E-2</v>
      </c>
      <c r="D10" s="20"/>
      <c r="E10" s="20"/>
      <c r="F10" s="269"/>
      <c r="G10" s="26"/>
      <c r="H10" s="24"/>
      <c r="P10" s="272"/>
    </row>
    <row r="11" spans="1:16" x14ac:dyDescent="0.2">
      <c r="A11" s="20" t="s">
        <v>167</v>
      </c>
      <c r="B11" s="20" t="s">
        <v>168</v>
      </c>
      <c r="C11" s="26">
        <v>2.5846779605060696E-2</v>
      </c>
      <c r="D11" s="20"/>
      <c r="F11" s="269"/>
      <c r="G11" s="26"/>
      <c r="H11" s="24"/>
      <c r="P11" s="272"/>
    </row>
    <row r="12" spans="1:16" x14ac:dyDescent="0.2">
      <c r="A12" s="20" t="s">
        <v>169</v>
      </c>
      <c r="B12" s="20" t="s">
        <v>170</v>
      </c>
      <c r="C12" s="26">
        <v>2.5996047973823475E-2</v>
      </c>
      <c r="D12" s="20"/>
      <c r="E12" s="20"/>
      <c r="F12" s="269"/>
      <c r="G12" s="26"/>
      <c r="H12" s="24"/>
      <c r="P12" s="272"/>
    </row>
    <row r="13" spans="1:16" x14ac:dyDescent="0.2">
      <c r="A13" s="20" t="s">
        <v>163</v>
      </c>
      <c r="B13" s="20" t="s">
        <v>164</v>
      </c>
      <c r="C13" s="26">
        <v>2.6964745921081248E-2</v>
      </c>
      <c r="D13" s="20"/>
      <c r="E13" s="20"/>
      <c r="F13" s="26"/>
      <c r="G13" s="26"/>
      <c r="H13" s="24"/>
      <c r="P13" s="272"/>
    </row>
    <row r="14" spans="1:16" x14ac:dyDescent="0.2">
      <c r="A14" s="20" t="s">
        <v>153</v>
      </c>
      <c r="B14" s="20" t="s">
        <v>154</v>
      </c>
      <c r="C14" s="26">
        <v>2.7831219608166768E-2</v>
      </c>
      <c r="D14" s="20"/>
      <c r="E14" s="20"/>
      <c r="F14" s="26"/>
      <c r="G14" s="26"/>
      <c r="H14" s="24"/>
      <c r="P14" s="272"/>
    </row>
    <row r="15" spans="1:16" x14ac:dyDescent="0.2">
      <c r="A15" s="20" t="s">
        <v>23</v>
      </c>
      <c r="B15" s="20" t="s">
        <v>176</v>
      </c>
      <c r="C15" s="26">
        <v>2.9296451681028571E-2</v>
      </c>
      <c r="D15" s="20"/>
      <c r="E15" s="20"/>
      <c r="F15" s="26"/>
      <c r="G15" s="26"/>
      <c r="H15" s="24"/>
      <c r="P15" s="272"/>
    </row>
    <row r="16" spans="1:16" x14ac:dyDescent="0.2">
      <c r="A16" s="20" t="s">
        <v>151</v>
      </c>
      <c r="B16" s="20" t="s">
        <v>152</v>
      </c>
      <c r="C16" s="26">
        <v>3.1137171575884935E-2</v>
      </c>
      <c r="D16" s="20"/>
      <c r="E16" s="20"/>
      <c r="F16" s="26"/>
      <c r="G16" s="26"/>
      <c r="H16" s="24"/>
      <c r="P16" s="272"/>
    </row>
    <row r="17" spans="1:16" x14ac:dyDescent="0.2">
      <c r="A17" s="20" t="s">
        <v>161</v>
      </c>
      <c r="B17" s="20" t="s">
        <v>162</v>
      </c>
      <c r="C17" s="26">
        <v>3.6862783775791143E-2</v>
      </c>
      <c r="D17" s="20"/>
      <c r="E17" s="23"/>
      <c r="F17" s="27"/>
      <c r="G17" s="27"/>
      <c r="H17" s="24"/>
      <c r="P17" s="272"/>
    </row>
    <row r="18" spans="1:16" x14ac:dyDescent="0.2">
      <c r="A18" s="20" t="s">
        <v>157</v>
      </c>
      <c r="B18" s="20" t="s">
        <v>158</v>
      </c>
      <c r="C18" s="26">
        <v>4.0754907150967759E-2</v>
      </c>
      <c r="D18" s="24"/>
      <c r="E18" s="24"/>
      <c r="F18" s="24"/>
      <c r="G18" s="24"/>
    </row>
    <row r="19" spans="1:16" x14ac:dyDescent="0.2">
      <c r="A19" s="20" t="s">
        <v>22</v>
      </c>
      <c r="B19" s="20" t="s">
        <v>172</v>
      </c>
      <c r="C19" s="26">
        <v>4.210032570300587E-2</v>
      </c>
      <c r="D19" s="24"/>
      <c r="E19" s="28"/>
      <c r="F19" s="24"/>
      <c r="G19" s="24"/>
    </row>
    <row r="20" spans="1:16" x14ac:dyDescent="0.2">
      <c r="A20" s="435"/>
      <c r="B20" s="436" t="s">
        <v>177</v>
      </c>
      <c r="C20" s="437">
        <v>2.5097312913162702E-2</v>
      </c>
      <c r="D20" s="24"/>
      <c r="E20" s="24"/>
      <c r="F20" s="24"/>
      <c r="G20" s="24"/>
      <c r="H20" s="24"/>
    </row>
    <row r="21" spans="1:16" x14ac:dyDescent="0.2">
      <c r="D21" s="24"/>
      <c r="E21" s="24"/>
      <c r="F21" s="24"/>
      <c r="G21" s="24"/>
      <c r="H21" s="24"/>
    </row>
    <row r="22" spans="1:16" x14ac:dyDescent="0.2">
      <c r="A22" s="263" t="s">
        <v>350</v>
      </c>
    </row>
    <row r="23" spans="1:16" x14ac:dyDescent="0.2">
      <c r="A23" s="273" t="s">
        <v>338</v>
      </c>
    </row>
    <row r="43" spans="3:6" x14ac:dyDescent="0.2">
      <c r="C43" s="79"/>
      <c r="D43" s="79"/>
      <c r="E43" s="79"/>
      <c r="F43" s="79"/>
    </row>
    <row r="44" spans="3:6" x14ac:dyDescent="0.2">
      <c r="C44" s="79"/>
      <c r="D44" s="457"/>
      <c r="E44" s="469"/>
      <c r="F44" s="79"/>
    </row>
    <row r="45" spans="3:6" x14ac:dyDescent="0.2">
      <c r="C45" s="79"/>
      <c r="D45" s="457"/>
      <c r="E45" s="469"/>
      <c r="F45" s="79"/>
    </row>
    <row r="46" spans="3:6" x14ac:dyDescent="0.2">
      <c r="C46" s="79"/>
      <c r="D46" s="457"/>
      <c r="E46" s="469"/>
      <c r="F46" s="79"/>
    </row>
    <row r="47" spans="3:6" x14ac:dyDescent="0.2">
      <c r="C47" s="79"/>
      <c r="D47" s="457"/>
      <c r="E47" s="469"/>
      <c r="F47" s="79"/>
    </row>
    <row r="48" spans="3:6" x14ac:dyDescent="0.2">
      <c r="C48" s="79"/>
      <c r="D48" s="79"/>
      <c r="E48" s="79"/>
      <c r="F48" s="79"/>
    </row>
    <row r="49" spans="3:7" x14ac:dyDescent="0.2">
      <c r="C49" s="79"/>
      <c r="D49" s="79"/>
      <c r="E49" s="79"/>
      <c r="F49" s="79"/>
    </row>
    <row r="50" spans="3:7" x14ac:dyDescent="0.2">
      <c r="C50" s="79"/>
      <c r="D50" s="79"/>
      <c r="E50" s="79"/>
      <c r="F50" s="79"/>
    </row>
    <row r="63" spans="3:7" x14ac:dyDescent="0.2">
      <c r="C63" s="24"/>
      <c r="D63" s="24"/>
      <c r="E63" s="24"/>
      <c r="F63" s="24"/>
      <c r="G63" s="24"/>
    </row>
    <row r="64" spans="3:7" x14ac:dyDescent="0.2">
      <c r="C64" s="24"/>
      <c r="D64" s="24"/>
      <c r="E64" s="24"/>
      <c r="F64" s="24"/>
      <c r="G64" s="24"/>
    </row>
    <row r="65" spans="3:7" x14ac:dyDescent="0.2">
      <c r="C65" s="24"/>
      <c r="D65" s="458"/>
      <c r="E65" s="349"/>
      <c r="F65" s="24"/>
      <c r="G65" s="24"/>
    </row>
    <row r="66" spans="3:7" x14ac:dyDescent="0.2">
      <c r="C66" s="24"/>
      <c r="D66" s="458"/>
      <c r="E66" s="349"/>
      <c r="F66" s="24"/>
      <c r="G66" s="24"/>
    </row>
    <row r="67" spans="3:7" x14ac:dyDescent="0.2">
      <c r="C67" s="24"/>
      <c r="D67" s="458"/>
      <c r="E67" s="349"/>
      <c r="F67" s="24"/>
      <c r="G67" s="24"/>
    </row>
    <row r="68" spans="3:7" x14ac:dyDescent="0.2">
      <c r="C68" s="24"/>
      <c r="D68" s="458"/>
      <c r="E68" s="349"/>
      <c r="F68" s="24"/>
      <c r="G68" s="24"/>
    </row>
    <row r="69" spans="3:7" x14ac:dyDescent="0.2">
      <c r="C69" s="24"/>
      <c r="D69" s="458"/>
      <c r="E69" s="349"/>
      <c r="F69" s="24"/>
      <c r="G69" s="24"/>
    </row>
    <row r="70" spans="3:7" x14ac:dyDescent="0.2">
      <c r="C70" s="24"/>
      <c r="D70" s="24"/>
      <c r="E70" s="24"/>
      <c r="F70" s="24"/>
      <c r="G70" s="24"/>
    </row>
  </sheetData>
  <sortState ref="A5:D21">
    <sortCondition ref="C5:C21"/>
  </sortState>
  <pageMargins left="0.59027777777777801" right="0.59027777777777801" top="0.59027777777777801" bottom="0.59027777777777801" header="0.51180555555555496" footer="0.51180555555555496"/>
  <pageSetup paperSize="9" firstPageNumber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L24"/>
  <sheetViews>
    <sheetView tabSelected="1" topLeftCell="D12" workbookViewId="0">
      <selection activeCell="M27" sqref="M27"/>
    </sheetView>
  </sheetViews>
  <sheetFormatPr baseColWidth="10" defaultRowHeight="15" x14ac:dyDescent="0.25"/>
  <cols>
    <col min="1" max="1" width="19.42578125" bestFit="1" customWidth="1"/>
    <col min="2" max="2" width="16.42578125" customWidth="1"/>
    <col min="3" max="3" width="18.140625" customWidth="1"/>
    <col min="4" max="4" width="21.7109375" customWidth="1"/>
  </cols>
  <sheetData>
    <row r="1" spans="1:12" x14ac:dyDescent="0.25">
      <c r="D1" s="1" t="s">
        <v>352</v>
      </c>
      <c r="E1" s="19"/>
      <c r="F1" s="19"/>
      <c r="G1" s="19"/>
      <c r="H1" s="19"/>
      <c r="I1" s="19"/>
      <c r="J1" s="19"/>
      <c r="K1" s="19"/>
      <c r="L1" s="19"/>
    </row>
    <row r="2" spans="1:12" x14ac:dyDescent="0.25">
      <c r="D2" s="19"/>
      <c r="E2" s="19"/>
      <c r="F2" s="19"/>
      <c r="G2" s="19"/>
      <c r="H2" s="19"/>
      <c r="I2" s="19"/>
      <c r="J2" s="19"/>
      <c r="K2" s="19"/>
      <c r="L2" s="19"/>
    </row>
    <row r="3" spans="1:12" ht="66.75" customHeight="1" thickBot="1" x14ac:dyDescent="0.3">
      <c r="A3" s="237"/>
      <c r="B3" s="238" t="s">
        <v>179</v>
      </c>
      <c r="C3" s="238" t="s">
        <v>178</v>
      </c>
      <c r="D3" s="442"/>
      <c r="E3" s="477" t="s">
        <v>179</v>
      </c>
      <c r="F3" s="477" t="s">
        <v>178</v>
      </c>
      <c r="G3" s="19"/>
      <c r="H3" s="41"/>
      <c r="I3" s="19"/>
      <c r="J3" s="19"/>
      <c r="K3" s="19"/>
      <c r="L3" s="19"/>
    </row>
    <row r="4" spans="1:12" x14ac:dyDescent="0.25">
      <c r="A4" s="239" t="s">
        <v>148</v>
      </c>
      <c r="B4" s="240">
        <v>1.7999999999999999E-2</v>
      </c>
      <c r="C4" s="241">
        <v>5</v>
      </c>
      <c r="D4" s="442" t="s">
        <v>148</v>
      </c>
      <c r="E4" s="443">
        <v>1.7999999999999999E-2</v>
      </c>
      <c r="F4" s="444">
        <v>5</v>
      </c>
      <c r="G4" s="19"/>
      <c r="H4" s="19"/>
      <c r="I4" s="19"/>
      <c r="J4" s="19"/>
      <c r="K4" s="19"/>
      <c r="L4" s="19"/>
    </row>
    <row r="5" spans="1:12" x14ac:dyDescent="0.25">
      <c r="A5" s="239" t="s">
        <v>150</v>
      </c>
      <c r="B5" s="240">
        <v>1.9E-2</v>
      </c>
      <c r="C5" s="241">
        <v>7</v>
      </c>
      <c r="D5" s="442" t="s">
        <v>150</v>
      </c>
      <c r="E5" s="443">
        <v>1.9E-2</v>
      </c>
      <c r="F5" s="444">
        <v>7</v>
      </c>
    </row>
    <row r="6" spans="1:12" x14ac:dyDescent="0.25">
      <c r="A6" s="239" t="s">
        <v>152</v>
      </c>
      <c r="B6" s="240">
        <v>3.1E-2</v>
      </c>
      <c r="C6" s="241">
        <v>8</v>
      </c>
      <c r="D6" s="442" t="s">
        <v>152</v>
      </c>
      <c r="E6" s="443">
        <v>3.1E-2</v>
      </c>
      <c r="F6" s="444">
        <v>8</v>
      </c>
    </row>
    <row r="7" spans="1:12" x14ac:dyDescent="0.25">
      <c r="A7" s="239" t="s">
        <v>154</v>
      </c>
      <c r="B7" s="240">
        <v>2.8000000000000001E-2</v>
      </c>
      <c r="C7" s="241">
        <v>10</v>
      </c>
      <c r="D7" s="442" t="s">
        <v>154</v>
      </c>
      <c r="E7" s="443">
        <v>2.8000000000000001E-2</v>
      </c>
      <c r="F7" s="444">
        <v>10</v>
      </c>
    </row>
    <row r="8" spans="1:12" x14ac:dyDescent="0.25">
      <c r="A8" s="239" t="s">
        <v>156</v>
      </c>
      <c r="B8" s="240">
        <v>2.1000000000000001E-2</v>
      </c>
      <c r="C8" s="241">
        <v>7</v>
      </c>
      <c r="D8" s="442" t="s">
        <v>156</v>
      </c>
      <c r="E8" s="443">
        <v>2.1000000000000001E-2</v>
      </c>
      <c r="F8" s="444">
        <v>7</v>
      </c>
    </row>
    <row r="9" spans="1:12" x14ac:dyDescent="0.25">
      <c r="A9" s="239" t="s">
        <v>158</v>
      </c>
      <c r="B9" s="240">
        <v>4.1000000000000002E-2</v>
      </c>
      <c r="C9" s="241">
        <v>15</v>
      </c>
      <c r="D9" s="442" t="s">
        <v>158</v>
      </c>
      <c r="E9" s="443">
        <v>4.1000000000000002E-2</v>
      </c>
      <c r="F9" s="444">
        <v>15</v>
      </c>
    </row>
    <row r="10" spans="1:12" x14ac:dyDescent="0.25">
      <c r="A10" s="239" t="s">
        <v>160</v>
      </c>
      <c r="B10" s="240">
        <v>2.1999999999999999E-2</v>
      </c>
      <c r="C10" s="241">
        <v>4</v>
      </c>
      <c r="D10" s="442" t="s">
        <v>160</v>
      </c>
      <c r="E10" s="443">
        <v>2.1999999999999999E-2</v>
      </c>
      <c r="F10" s="444">
        <v>4</v>
      </c>
    </row>
    <row r="11" spans="1:12" x14ac:dyDescent="0.25">
      <c r="A11" s="239" t="s">
        <v>162</v>
      </c>
      <c r="B11" s="240">
        <v>3.6999999999999998E-2</v>
      </c>
      <c r="C11" s="241">
        <v>12</v>
      </c>
      <c r="D11" s="442" t="s">
        <v>162</v>
      </c>
      <c r="E11" s="443">
        <v>3.6999999999999998E-2</v>
      </c>
      <c r="F11" s="444">
        <v>12</v>
      </c>
    </row>
    <row r="12" spans="1:12" x14ac:dyDescent="0.25">
      <c r="A12" s="239" t="s">
        <v>164</v>
      </c>
      <c r="B12" s="240">
        <v>2.7E-2</v>
      </c>
      <c r="C12" s="241">
        <v>8</v>
      </c>
      <c r="D12" s="442" t="s">
        <v>164</v>
      </c>
      <c r="E12" s="443">
        <v>2.7E-2</v>
      </c>
      <c r="F12" s="444">
        <v>8</v>
      </c>
    </row>
    <row r="13" spans="1:12" x14ac:dyDescent="0.25">
      <c r="A13" s="239" t="s">
        <v>166</v>
      </c>
      <c r="B13" s="240">
        <v>2.1999999999999999E-2</v>
      </c>
      <c r="C13" s="241">
        <v>8</v>
      </c>
      <c r="D13" s="442" t="s">
        <v>166</v>
      </c>
      <c r="E13" s="443">
        <v>2.1999999999999999E-2</v>
      </c>
      <c r="F13" s="444">
        <v>8</v>
      </c>
    </row>
    <row r="14" spans="1:12" x14ac:dyDescent="0.25">
      <c r="A14" s="239" t="s">
        <v>168</v>
      </c>
      <c r="B14" s="240">
        <v>2.5999999999999999E-2</v>
      </c>
      <c r="C14" s="241">
        <v>7</v>
      </c>
      <c r="D14" s="442" t="s">
        <v>168</v>
      </c>
      <c r="E14" s="443">
        <v>2.5999999999999999E-2</v>
      </c>
      <c r="F14" s="444">
        <v>7</v>
      </c>
    </row>
    <row r="15" spans="1:12" x14ac:dyDescent="0.25">
      <c r="A15" s="239" t="s">
        <v>170</v>
      </c>
      <c r="B15" s="240">
        <v>2.5999999999999999E-2</v>
      </c>
      <c r="C15" s="241">
        <v>8</v>
      </c>
      <c r="D15" s="442" t="s">
        <v>170</v>
      </c>
      <c r="E15" s="443">
        <v>2.5999999999999999E-2</v>
      </c>
      <c r="F15" s="444">
        <v>8</v>
      </c>
    </row>
    <row r="16" spans="1:12" x14ac:dyDescent="0.25">
      <c r="A16" s="239" t="s">
        <v>171</v>
      </c>
      <c r="B16" s="240">
        <v>0.02</v>
      </c>
      <c r="C16" s="241">
        <v>12</v>
      </c>
      <c r="D16" s="442" t="s">
        <v>171</v>
      </c>
      <c r="E16" s="443">
        <v>0.02</v>
      </c>
      <c r="F16" s="444">
        <v>12</v>
      </c>
    </row>
    <row r="17" spans="1:6" x14ac:dyDescent="0.25">
      <c r="A17" s="239" t="s">
        <v>172</v>
      </c>
      <c r="B17" s="240">
        <v>4.2000000000000003E-2</v>
      </c>
      <c r="C17" s="241">
        <v>21</v>
      </c>
      <c r="D17" s="442" t="s">
        <v>172</v>
      </c>
      <c r="E17" s="443">
        <v>4.2000000000000003E-2</v>
      </c>
      <c r="F17" s="444">
        <v>21</v>
      </c>
    </row>
    <row r="18" spans="1:6" x14ac:dyDescent="0.25">
      <c r="A18" s="239" t="s">
        <v>174</v>
      </c>
      <c r="B18" s="240">
        <v>1.4999999999999999E-2</v>
      </c>
      <c r="C18" s="241">
        <v>40</v>
      </c>
      <c r="D18" s="442" t="s">
        <v>174</v>
      </c>
      <c r="E18" s="443">
        <v>1.4999999999999999E-2</v>
      </c>
      <c r="F18" s="444">
        <v>40</v>
      </c>
    </row>
    <row r="19" spans="1:6" x14ac:dyDescent="0.25">
      <c r="A19" s="239" t="s">
        <v>175</v>
      </c>
      <c r="B19" s="240">
        <v>5.0000000000000001E-3</v>
      </c>
      <c r="C19" s="241">
        <v>12</v>
      </c>
      <c r="D19" s="442" t="s">
        <v>175</v>
      </c>
      <c r="E19" s="443">
        <v>5.0000000000000001E-3</v>
      </c>
      <c r="F19" s="444">
        <v>12</v>
      </c>
    </row>
    <row r="20" spans="1:6" ht="15.75" thickBot="1" x14ac:dyDescent="0.3">
      <c r="A20" s="239" t="s">
        <v>176</v>
      </c>
      <c r="B20" s="240">
        <v>2.9000000000000001E-2</v>
      </c>
      <c r="C20" s="241">
        <v>41</v>
      </c>
      <c r="D20" s="442" t="s">
        <v>176</v>
      </c>
      <c r="E20" s="443">
        <v>2.9000000000000001E-2</v>
      </c>
      <c r="F20" s="444">
        <v>41</v>
      </c>
    </row>
    <row r="21" spans="1:6" x14ac:dyDescent="0.25">
      <c r="A21" s="242" t="s">
        <v>177</v>
      </c>
      <c r="B21" s="243">
        <v>2.5000000000000001E-2</v>
      </c>
      <c r="C21" s="244">
        <v>8</v>
      </c>
      <c r="D21" s="445" t="s">
        <v>177</v>
      </c>
      <c r="E21" s="446">
        <v>2.5000000000000001E-2</v>
      </c>
      <c r="F21" s="447">
        <v>8</v>
      </c>
    </row>
    <row r="23" spans="1:6" x14ac:dyDescent="0.25">
      <c r="D23" s="298" t="s">
        <v>350</v>
      </c>
    </row>
    <row r="24" spans="1:6" x14ac:dyDescent="0.25">
      <c r="D24" s="46" t="s">
        <v>318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E14" sqref="E14"/>
    </sheetView>
  </sheetViews>
  <sheetFormatPr baseColWidth="10" defaultRowHeight="15" x14ac:dyDescent="0.25"/>
  <sheetData>
    <row r="2" spans="1:11" x14ac:dyDescent="0.25">
      <c r="A2" s="107" t="s">
        <v>383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5">
      <c r="A3" s="353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20"/>
      <c r="B4" s="526" t="s">
        <v>52</v>
      </c>
      <c r="C4" s="526"/>
      <c r="D4" s="526"/>
      <c r="E4" s="526" t="s">
        <v>51</v>
      </c>
      <c r="F4" s="526"/>
      <c r="G4" s="526"/>
      <c r="H4" s="526" t="s">
        <v>53</v>
      </c>
      <c r="I4" s="526"/>
      <c r="J4" s="526"/>
      <c r="K4" s="20"/>
    </row>
    <row r="5" spans="1:11" ht="33.75" x14ac:dyDescent="0.25">
      <c r="A5" s="438"/>
      <c r="B5" s="103" t="s">
        <v>0</v>
      </c>
      <c r="C5" s="451" t="s">
        <v>4</v>
      </c>
      <c r="D5" s="451" t="s">
        <v>5</v>
      </c>
      <c r="E5" s="450" t="s">
        <v>0</v>
      </c>
      <c r="F5" s="451" t="s">
        <v>4</v>
      </c>
      <c r="G5" s="451" t="s">
        <v>5</v>
      </c>
      <c r="H5" s="103" t="s">
        <v>0</v>
      </c>
      <c r="I5" s="451" t="s">
        <v>4</v>
      </c>
      <c r="J5" s="451" t="s">
        <v>5</v>
      </c>
      <c r="K5" s="20"/>
    </row>
    <row r="6" spans="1:11" x14ac:dyDescent="0.25">
      <c r="A6" s="246" t="s">
        <v>7</v>
      </c>
      <c r="B6" s="120">
        <v>5317.6241026799999</v>
      </c>
      <c r="C6" s="112">
        <v>4224.6252883500001</v>
      </c>
      <c r="D6" s="112">
        <v>1092.99881433</v>
      </c>
      <c r="E6" s="114">
        <v>693.34322060999966</v>
      </c>
      <c r="F6" s="247">
        <v>382.52192779999973</v>
      </c>
      <c r="G6" s="247">
        <v>310.82129280999993</v>
      </c>
      <c r="H6" s="114">
        <v>4624.2808820700002</v>
      </c>
      <c r="I6" s="119">
        <v>3842.1033605500006</v>
      </c>
      <c r="J6" s="119">
        <v>782.17752152000003</v>
      </c>
      <c r="K6" s="470"/>
    </row>
    <row r="7" spans="1:11" x14ac:dyDescent="0.25">
      <c r="A7" s="246" t="s">
        <v>290</v>
      </c>
      <c r="B7" s="120">
        <v>1843.1</v>
      </c>
      <c r="C7" s="112">
        <v>1477</v>
      </c>
      <c r="D7" s="112">
        <v>366.1</v>
      </c>
      <c r="E7" s="114">
        <v>316.72397866000023</v>
      </c>
      <c r="F7" s="113">
        <v>162.80972668999993</v>
      </c>
      <c r="G7" s="113">
        <v>153.91425197000001</v>
      </c>
      <c r="H7" s="114">
        <v>1526.3760213399996</v>
      </c>
      <c r="I7" s="119">
        <v>1314.1902733100001</v>
      </c>
      <c r="J7" s="119">
        <v>212.18574803000001</v>
      </c>
      <c r="K7" s="470"/>
    </row>
    <row r="8" spans="1:11" x14ac:dyDescent="0.25">
      <c r="A8" s="111" t="s">
        <v>1</v>
      </c>
      <c r="B8" s="122">
        <v>1052.64525284</v>
      </c>
      <c r="C8" s="115">
        <v>763.80163665999999</v>
      </c>
      <c r="D8" s="115">
        <v>288.84361618000003</v>
      </c>
      <c r="E8" s="114">
        <v>48.347612219999988</v>
      </c>
      <c r="F8" s="121">
        <v>46.705092359999995</v>
      </c>
      <c r="G8" s="113">
        <v>1.6425198600000002</v>
      </c>
      <c r="H8" s="114">
        <v>1004.29764062</v>
      </c>
      <c r="I8" s="119">
        <v>717.09654430000001</v>
      </c>
      <c r="J8" s="119">
        <v>287.20109632000003</v>
      </c>
      <c r="K8" s="470"/>
    </row>
    <row r="9" spans="1:11" x14ac:dyDescent="0.25">
      <c r="A9" s="111" t="s">
        <v>2</v>
      </c>
      <c r="B9" s="122">
        <v>802.39800491999995</v>
      </c>
      <c r="C9" s="116">
        <v>547.36326509999992</v>
      </c>
      <c r="D9" s="116">
        <v>255.03473982</v>
      </c>
      <c r="E9" s="114">
        <v>24.628321460000002</v>
      </c>
      <c r="F9" s="113">
        <v>12.682487950000001</v>
      </c>
      <c r="G9" s="113">
        <v>11.945833510000002</v>
      </c>
      <c r="H9" s="114">
        <v>777.7696834599999</v>
      </c>
      <c r="I9" s="119">
        <v>534.68077714999993</v>
      </c>
      <c r="J9" s="119">
        <v>243.08890631</v>
      </c>
      <c r="K9" s="470"/>
    </row>
    <row r="10" spans="1:11" x14ac:dyDescent="0.25">
      <c r="A10" s="23" t="s">
        <v>0</v>
      </c>
      <c r="B10" s="117">
        <v>9015.7673604400006</v>
      </c>
      <c r="C10" s="117">
        <v>7012.7901901100004</v>
      </c>
      <c r="D10" s="117">
        <v>2002.97717033</v>
      </c>
      <c r="E10" s="114">
        <v>1083.0431329499997</v>
      </c>
      <c r="F10" s="117">
        <v>604.71923479999975</v>
      </c>
      <c r="G10" s="117">
        <v>478.32389814999999</v>
      </c>
      <c r="H10" s="114">
        <v>7932.7242274900009</v>
      </c>
      <c r="I10" s="114">
        <v>6408.0709553100005</v>
      </c>
      <c r="J10" s="114">
        <v>1524.6532721799999</v>
      </c>
      <c r="K10" s="470"/>
    </row>
    <row r="11" spans="1:11" x14ac:dyDescent="0.25">
      <c r="A11" s="46"/>
      <c r="B11" s="449"/>
      <c r="C11" s="46"/>
      <c r="D11" s="46"/>
      <c r="E11" s="46"/>
      <c r="F11" s="46"/>
      <c r="G11" s="46"/>
      <c r="H11" s="449"/>
      <c r="I11" s="46"/>
      <c r="J11" s="46"/>
      <c r="K11" s="46"/>
    </row>
    <row r="12" spans="1:11" x14ac:dyDescent="0.25">
      <c r="A12" s="20" t="s">
        <v>342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x14ac:dyDescent="0.25">
      <c r="A13" s="46" t="s">
        <v>338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XFD37"/>
  <sheetViews>
    <sheetView workbookViewId="0">
      <selection activeCell="R22" sqref="R22"/>
    </sheetView>
  </sheetViews>
  <sheetFormatPr baseColWidth="10" defaultRowHeight="15" x14ac:dyDescent="0.25"/>
  <sheetData>
    <row r="1" spans="1:16384" s="171" customFormat="1" x14ac:dyDescent="0.25">
      <c r="A1" s="107" t="s">
        <v>384</v>
      </c>
      <c r="B1" s="117"/>
      <c r="C1" s="117"/>
      <c r="D1" s="117"/>
      <c r="E1" s="114"/>
      <c r="F1" s="117"/>
      <c r="G1" s="117"/>
      <c r="H1" s="114"/>
      <c r="I1" s="114"/>
      <c r="J1" s="114"/>
    </row>
    <row r="2" spans="1:16384" x14ac:dyDescent="0.25">
      <c r="A2" s="353" t="s">
        <v>11</v>
      </c>
      <c r="B2" s="46"/>
      <c r="C2" s="46"/>
      <c r="D2" s="46"/>
      <c r="E2" s="46"/>
      <c r="F2" s="46"/>
      <c r="G2" s="46"/>
      <c r="H2" s="46"/>
      <c r="I2" s="46"/>
      <c r="L2" s="350"/>
      <c r="M2" s="350"/>
      <c r="N2" s="350"/>
      <c r="O2" s="350"/>
      <c r="P2" s="350"/>
    </row>
    <row r="3" spans="1:16384" x14ac:dyDescent="0.25">
      <c r="A3" s="20"/>
      <c r="B3" s="526" t="s">
        <v>52</v>
      </c>
      <c r="C3" s="526"/>
      <c r="D3" s="526"/>
      <c r="E3" s="526" t="s">
        <v>51</v>
      </c>
      <c r="F3" s="526"/>
      <c r="G3" s="526"/>
      <c r="H3" s="526" t="s">
        <v>53</v>
      </c>
      <c r="I3" s="526"/>
      <c r="J3" s="526"/>
      <c r="K3" s="245"/>
    </row>
    <row r="4" spans="1:16384" ht="33.75" x14ac:dyDescent="0.25">
      <c r="A4" s="438"/>
      <c r="B4" s="103" t="s">
        <v>0</v>
      </c>
      <c r="C4" s="301" t="s">
        <v>4</v>
      </c>
      <c r="D4" s="301" t="s">
        <v>5</v>
      </c>
      <c r="E4" s="104" t="s">
        <v>0</v>
      </c>
      <c r="F4" s="301" t="s">
        <v>4</v>
      </c>
      <c r="G4" s="301" t="s">
        <v>5</v>
      </c>
      <c r="H4" s="103" t="s">
        <v>0</v>
      </c>
      <c r="I4" s="301" t="s">
        <v>4</v>
      </c>
      <c r="J4" s="301" t="s">
        <v>5</v>
      </c>
      <c r="K4" s="245"/>
    </row>
    <row r="5" spans="1:16384" x14ac:dyDescent="0.25">
      <c r="A5" s="246" t="s">
        <v>7</v>
      </c>
      <c r="B5" s="120">
        <v>5317.6241026799999</v>
      </c>
      <c r="C5" s="112">
        <v>4224.6252883500001</v>
      </c>
      <c r="D5" s="112">
        <v>1092.99881433</v>
      </c>
      <c r="E5" s="114">
        <v>693.34322060999966</v>
      </c>
      <c r="F5" s="247">
        <v>382.52192779999973</v>
      </c>
      <c r="G5" s="247">
        <v>310.82129280999993</v>
      </c>
      <c r="H5" s="114">
        <v>4624.2808820700002</v>
      </c>
      <c r="I5" s="119">
        <v>3842.1033605500006</v>
      </c>
      <c r="J5" s="119">
        <v>782.17752152000003</v>
      </c>
      <c r="K5" s="245"/>
    </row>
    <row r="6" spans="1:16384" x14ac:dyDescent="0.25">
      <c r="A6" s="246" t="s">
        <v>290</v>
      </c>
      <c r="B6" s="120">
        <v>1843.1</v>
      </c>
      <c r="C6" s="112">
        <v>1477</v>
      </c>
      <c r="D6" s="112">
        <v>366.1</v>
      </c>
      <c r="E6" s="114">
        <v>316.72397866000023</v>
      </c>
      <c r="F6" s="113">
        <v>162.80972668999993</v>
      </c>
      <c r="G6" s="113">
        <v>153.91425197000001</v>
      </c>
      <c r="H6" s="114">
        <v>1526.3760213399996</v>
      </c>
      <c r="I6" s="119">
        <v>1314.1902733100001</v>
      </c>
      <c r="J6" s="119">
        <v>212.18574803000001</v>
      </c>
      <c r="K6" s="245"/>
    </row>
    <row r="7" spans="1:16384" x14ac:dyDescent="0.25">
      <c r="A7" s="111" t="s">
        <v>1</v>
      </c>
      <c r="B7" s="122">
        <v>1052.64525284</v>
      </c>
      <c r="C7" s="115">
        <v>763.80163665999999</v>
      </c>
      <c r="D7" s="115">
        <v>288.84361618000003</v>
      </c>
      <c r="E7" s="114">
        <v>48.347612219999988</v>
      </c>
      <c r="F7" s="121">
        <v>46.705092359999995</v>
      </c>
      <c r="G7" s="113">
        <v>1.6425198600000002</v>
      </c>
      <c r="H7" s="114">
        <v>1004.29764062</v>
      </c>
      <c r="I7" s="119">
        <v>717.09654430000001</v>
      </c>
      <c r="J7" s="119">
        <v>287.20109632000003</v>
      </c>
      <c r="K7" s="245"/>
    </row>
    <row r="8" spans="1:16384" x14ac:dyDescent="0.25">
      <c r="A8" s="111" t="s">
        <v>2</v>
      </c>
      <c r="B8" s="122">
        <v>802.39800491999995</v>
      </c>
      <c r="C8" s="116">
        <v>547.36326509999992</v>
      </c>
      <c r="D8" s="116">
        <v>255.03473982</v>
      </c>
      <c r="E8" s="114">
        <v>24.628321460000002</v>
      </c>
      <c r="F8" s="113">
        <v>12.682487950000001</v>
      </c>
      <c r="G8" s="113">
        <v>11.945833510000002</v>
      </c>
      <c r="H8" s="114">
        <v>777.7696834599999</v>
      </c>
      <c r="I8" s="119">
        <v>534.68077714999993</v>
      </c>
      <c r="J8" s="119">
        <v>243.08890631</v>
      </c>
      <c r="K8" s="245"/>
    </row>
    <row r="9" spans="1:16384" x14ac:dyDescent="0.25">
      <c r="A9" s="23" t="s">
        <v>0</v>
      </c>
      <c r="B9" s="117">
        <v>9015.7673604400006</v>
      </c>
      <c r="C9" s="117">
        <v>7012.7901901100004</v>
      </c>
      <c r="D9" s="117">
        <v>2002.97717033</v>
      </c>
      <c r="E9" s="114">
        <v>1083.0431329499997</v>
      </c>
      <c r="F9" s="117">
        <v>604.71923479999975</v>
      </c>
      <c r="G9" s="117">
        <v>478.32389814999999</v>
      </c>
      <c r="H9" s="114">
        <v>7932.7242274900009</v>
      </c>
      <c r="I9" s="114">
        <v>6408.0709553100005</v>
      </c>
      <c r="J9" s="114">
        <v>1524.6532721799999</v>
      </c>
      <c r="K9" s="245"/>
    </row>
    <row r="10" spans="1:16384" s="171" customFormat="1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pans="1:16384" s="171" customFormat="1" x14ac:dyDescent="0.25">
      <c r="A11" s="20" t="s">
        <v>342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  <c r="XEW11" s="46"/>
      <c r="XEX11" s="46"/>
      <c r="XEY11" s="46"/>
      <c r="XEZ11" s="46"/>
      <c r="XFA11" s="46"/>
      <c r="XFB11" s="46"/>
      <c r="XFC11" s="46"/>
      <c r="XFD11" s="46"/>
    </row>
    <row r="12" spans="1:16384" s="171" customFormat="1" x14ac:dyDescent="0.25">
      <c r="A12" s="46" t="s">
        <v>319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  <c r="XEU12" s="46"/>
      <c r="XEV12" s="46"/>
      <c r="XEW12" s="46"/>
      <c r="XEX12" s="46"/>
      <c r="XEY12" s="46"/>
      <c r="XEZ12" s="46"/>
      <c r="XFA12" s="46"/>
      <c r="XFB12" s="46"/>
      <c r="XFC12" s="46"/>
      <c r="XFD12" s="46"/>
    </row>
    <row r="13" spans="1:16384" s="171" customForma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  <c r="XEX13" s="46"/>
      <c r="XEY13" s="46"/>
      <c r="XEZ13" s="46"/>
      <c r="XFA13" s="46"/>
      <c r="XFB13" s="46"/>
      <c r="XFC13" s="46"/>
      <c r="XFD13" s="46"/>
    </row>
    <row r="14" spans="1:16384" x14ac:dyDescent="0.25">
      <c r="A14" s="245"/>
      <c r="B14" s="529"/>
      <c r="C14" s="529"/>
      <c r="D14" s="529"/>
      <c r="E14" s="529"/>
      <c r="L14" s="350"/>
      <c r="M14" s="350"/>
      <c r="N14" s="350"/>
      <c r="O14" s="350"/>
      <c r="P14" s="350"/>
    </row>
    <row r="15" spans="1:16384" x14ac:dyDescent="0.25">
      <c r="A15" s="245"/>
      <c r="B15" s="118"/>
      <c r="C15" s="118"/>
      <c r="D15" s="118"/>
      <c r="E15" s="118"/>
      <c r="L15" s="350"/>
      <c r="M15" s="350"/>
      <c r="N15" s="350"/>
      <c r="O15" s="350"/>
      <c r="P15" s="350"/>
    </row>
    <row r="16" spans="1:16384" x14ac:dyDescent="0.25">
      <c r="A16" s="246"/>
      <c r="B16" s="119"/>
      <c r="C16" s="119"/>
      <c r="D16" s="247"/>
      <c r="E16" s="247"/>
      <c r="L16" s="527"/>
      <c r="M16" s="246"/>
      <c r="N16" s="119"/>
      <c r="O16" s="247"/>
      <c r="P16" s="350"/>
    </row>
    <row r="17" spans="1:16" x14ac:dyDescent="0.25">
      <c r="A17" s="246"/>
      <c r="B17" s="119"/>
      <c r="C17" s="119"/>
      <c r="D17" s="113"/>
      <c r="E17" s="113"/>
      <c r="L17" s="527"/>
      <c r="M17" s="246"/>
      <c r="N17" s="119"/>
      <c r="O17" s="113"/>
      <c r="P17" s="350"/>
    </row>
    <row r="18" spans="1:16" x14ac:dyDescent="0.25">
      <c r="A18" s="111"/>
      <c r="B18" s="119"/>
      <c r="C18" s="119"/>
      <c r="D18" s="121"/>
      <c r="E18" s="113"/>
      <c r="L18" s="527"/>
      <c r="M18" s="111"/>
      <c r="N18" s="119"/>
      <c r="O18" s="121"/>
      <c r="P18" s="350"/>
    </row>
    <row r="19" spans="1:16" x14ac:dyDescent="0.25">
      <c r="A19" s="111"/>
      <c r="B19" s="119"/>
      <c r="C19" s="119"/>
      <c r="D19" s="113"/>
      <c r="E19" s="113"/>
      <c r="L19" s="527"/>
      <c r="M19" s="111"/>
      <c r="N19" s="119"/>
      <c r="O19" s="113"/>
      <c r="P19" s="350"/>
    </row>
    <row r="20" spans="1:16" x14ac:dyDescent="0.25">
      <c r="A20" s="23"/>
      <c r="B20" s="114"/>
      <c r="C20" s="114"/>
      <c r="D20" s="117"/>
      <c r="E20" s="117"/>
      <c r="L20" s="527"/>
      <c r="M20" s="23"/>
      <c r="N20" s="114"/>
      <c r="O20" s="117"/>
      <c r="P20" s="350"/>
    </row>
    <row r="21" spans="1:16" x14ac:dyDescent="0.25">
      <c r="A21" s="245"/>
      <c r="B21" s="245"/>
      <c r="C21" s="245"/>
      <c r="D21" s="245"/>
      <c r="E21" s="245"/>
      <c r="L21" s="527"/>
      <c r="M21" s="246"/>
      <c r="N21" s="119"/>
      <c r="O21" s="247"/>
      <c r="P21" s="350"/>
    </row>
    <row r="22" spans="1:16" x14ac:dyDescent="0.25">
      <c r="A22" s="245"/>
      <c r="B22" s="528"/>
      <c r="C22" s="528"/>
      <c r="D22" s="528"/>
      <c r="E22" s="528"/>
      <c r="L22" s="527"/>
      <c r="M22" s="246"/>
      <c r="N22" s="119"/>
      <c r="O22" s="113"/>
      <c r="P22" s="350"/>
    </row>
    <row r="23" spans="1:16" x14ac:dyDescent="0.25">
      <c r="A23" s="20"/>
      <c r="B23" s="245"/>
      <c r="C23" s="245"/>
      <c r="D23" s="245"/>
      <c r="E23" s="245"/>
      <c r="L23" s="527"/>
      <c r="M23" s="111"/>
      <c r="N23" s="119"/>
      <c r="O23" s="113"/>
      <c r="P23" s="350"/>
    </row>
    <row r="24" spans="1:16" x14ac:dyDescent="0.25">
      <c r="A24" s="20"/>
      <c r="B24" s="119"/>
      <c r="C24" s="247"/>
      <c r="D24" s="119"/>
      <c r="E24" s="247"/>
      <c r="L24" s="527"/>
      <c r="M24" s="111"/>
      <c r="N24" s="119"/>
      <c r="O24" s="113"/>
      <c r="P24" s="350"/>
    </row>
    <row r="25" spans="1:16" x14ac:dyDescent="0.25">
      <c r="A25" s="46"/>
      <c r="B25" s="119"/>
      <c r="C25" s="113"/>
      <c r="D25" s="119"/>
      <c r="E25" s="113"/>
      <c r="L25" s="527"/>
      <c r="M25" s="23"/>
      <c r="N25" s="114"/>
      <c r="O25" s="117"/>
      <c r="P25" s="350"/>
    </row>
    <row r="26" spans="1:16" x14ac:dyDescent="0.25">
      <c r="A26" s="111"/>
      <c r="B26" s="119"/>
      <c r="C26" s="121"/>
      <c r="D26" s="119"/>
      <c r="E26" s="113"/>
      <c r="L26" s="350"/>
      <c r="M26" s="350"/>
      <c r="N26" s="350"/>
      <c r="O26" s="350"/>
      <c r="P26" s="350"/>
    </row>
    <row r="27" spans="1:16" x14ac:dyDescent="0.25">
      <c r="A27" s="111"/>
      <c r="B27" s="119"/>
      <c r="C27" s="113"/>
      <c r="D27" s="119"/>
      <c r="E27" s="113"/>
      <c r="L27" s="350"/>
      <c r="M27" s="350"/>
      <c r="N27" s="350"/>
      <c r="O27" s="350"/>
      <c r="P27" s="350"/>
    </row>
    <row r="28" spans="1:16" x14ac:dyDescent="0.25">
      <c r="A28" s="23"/>
      <c r="B28" s="114"/>
      <c r="C28" s="117"/>
      <c r="D28" s="114"/>
      <c r="E28" s="117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ht="4.1500000000000004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</sheetData>
  <mergeCells count="9">
    <mergeCell ref="L16:L20"/>
    <mergeCell ref="L21:L25"/>
    <mergeCell ref="B3:D3"/>
    <mergeCell ref="E3:G3"/>
    <mergeCell ref="H3:J3"/>
    <mergeCell ref="B22:C22"/>
    <mergeCell ref="D22:E22"/>
    <mergeCell ref="B14:C14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1</vt:i4>
      </vt:variant>
    </vt:vector>
  </HeadingPairs>
  <TitlesOfParts>
    <vt:vector size="30" baseType="lpstr">
      <vt:lpstr>Sommaire</vt:lpstr>
      <vt:lpstr>Tab 1</vt:lpstr>
      <vt:lpstr>Graph 1</vt:lpstr>
      <vt:lpstr>Graph 2</vt:lpstr>
      <vt:lpstr>Tab 2</vt:lpstr>
      <vt:lpstr>Graph 3</vt:lpstr>
      <vt:lpstr>Graph 4</vt:lpstr>
      <vt:lpstr>Graph 5</vt:lpstr>
      <vt:lpstr>Graph 6</vt:lpstr>
      <vt:lpstr>Graph 7</vt:lpstr>
      <vt:lpstr>Graph 8</vt:lpstr>
      <vt:lpstr>Tab 3</vt:lpstr>
      <vt:lpstr>Graph 9</vt:lpstr>
      <vt:lpstr>Graph 10</vt:lpstr>
      <vt:lpstr>Tab 4</vt:lpstr>
      <vt:lpstr>Graph 11</vt:lpstr>
      <vt:lpstr>Graph 12</vt:lpstr>
      <vt:lpstr>Graph 13</vt:lpstr>
      <vt:lpstr>Carte 1</vt:lpstr>
      <vt:lpstr>Carte 2</vt:lpstr>
      <vt:lpstr>Tab 5</vt:lpstr>
      <vt:lpstr>Graph 14</vt:lpstr>
      <vt:lpstr>Graph 15</vt:lpstr>
      <vt:lpstr>Graph 16</vt:lpstr>
      <vt:lpstr>Carte 3</vt:lpstr>
      <vt:lpstr>Carte 4</vt:lpstr>
      <vt:lpstr>Graph 17</vt:lpstr>
      <vt:lpstr>Tab encadré 1</vt:lpstr>
      <vt:lpstr>Graph encadré 1</vt:lpstr>
      <vt:lpstr>Graphique_8_modifié–_Dépenses_culturelles_par_habitant_des_communes_de_métropole_de_plus_de_10_000_habitants_et_de_leurs__groupements__2002_2020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BUNEL Catherine</dc:creator>
  <cp:lastModifiedBy>CARTIER Inès</cp:lastModifiedBy>
  <cp:lastPrinted>2022-08-30T13:29:09Z</cp:lastPrinted>
  <dcterms:created xsi:type="dcterms:W3CDTF">2017-06-12T12:17:33Z</dcterms:created>
  <dcterms:modified xsi:type="dcterms:W3CDTF">2023-07-11T16:34:36Z</dcterms:modified>
</cp:coreProperties>
</file>