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W:\Z-CHIFFRES CLES\CHIFFRES CLES 2022\TABLEAUX EXCEL POUR SITE MC\VI.Création artistique et diffusion\"/>
    </mc:Choice>
  </mc:AlternateContent>
  <bookViews>
    <workbookView xWindow="3945" yWindow="945" windowWidth="28755" windowHeight="14085" tabRatio="869" firstSheet="1" activeTab="5"/>
  </bookViews>
  <sheets>
    <sheet name="Sommaire" sheetId="1" state="hidden" r:id="rId1"/>
    <sheet name="Sommaire " sheetId="22" r:id="rId2"/>
    <sheet name="Carte 1" sheetId="19" r:id="rId3"/>
    <sheet name="Tableau 1" sheetId="21" r:id="rId4"/>
    <sheet name="Tableau 2" sheetId="20" r:id="rId5"/>
    <sheet name="Tableau 3" sheetId="17" r:id="rId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8" i="17" l="1"/>
  <c r="H11" i="21" l="1"/>
  <c r="G11" i="21"/>
  <c r="E11" i="21"/>
  <c r="D11" i="21"/>
  <c r="C11" i="21"/>
  <c r="B11" i="21"/>
  <c r="H15" i="21"/>
  <c r="G15" i="21"/>
  <c r="F15" i="21"/>
  <c r="E15" i="21"/>
  <c r="D15" i="21"/>
  <c r="C15" i="21"/>
  <c r="B15" i="21"/>
</calcChain>
</file>

<file path=xl/sharedStrings.xml><?xml version="1.0" encoding="utf-8"?>
<sst xmlns="http://schemas.openxmlformats.org/spreadsheetml/2006/main" count="86" uniqueCount="64">
  <si>
    <t>Spectacles musicaux</t>
  </si>
  <si>
    <t>Tableau 3 - Répartition des représentations payantes déclarées en fonction du genre de représetnations pour 2019</t>
  </si>
  <si>
    <t>Nombre de représentations</t>
  </si>
  <si>
    <t>Tableau 1 - Représentations payantes déclarées pour 2018-2020</t>
  </si>
  <si>
    <t xml:space="preserve">Tableau 2 - Représentations payantes déclarées en fonction du contexte festivalier ou non </t>
  </si>
  <si>
    <t>Carte 1 : Répartition régionale des représentations payantes déclarées pour 2019</t>
  </si>
  <si>
    <t>Graphique 1 - Représentations des spectacles de variété et de musiques actuelles, 2010-2020</t>
  </si>
  <si>
    <t>Dispositif Aides déconcentrées au spectacle vivant (ADSV)*</t>
  </si>
  <si>
    <t>Autres crédits 
pour des activités de création</t>
  </si>
  <si>
    <t>Autres crédits pour des actions culturelles et de transmission</t>
  </si>
  <si>
    <t>Nombre d'équipes</t>
  </si>
  <si>
    <t>Montant</t>
  </si>
  <si>
    <t xml:space="preserve">Aide au projet </t>
  </si>
  <si>
    <t>Aide à la structuration - 2 ans</t>
  </si>
  <si>
    <t>-</t>
  </si>
  <si>
    <t>Conventionnement - 3 ans</t>
  </si>
  <si>
    <t>Autres aides</t>
  </si>
  <si>
    <t>Total</t>
  </si>
  <si>
    <t>* Le dispositif des Aides déconcentrées aux équipes de spectacle vivant (ADSV) est le dispositif de droit commun qui encadre les aides accordées par le ministère de la Culture aux équipes. Elles peuvent être aidées (de manière cumulative ou non) par d'autres dispositifs dans le cadre d'appels à projet spécifique.</t>
  </si>
  <si>
    <t>Tableau 4 – Aides aux ensembles musicaux en 2020</t>
  </si>
  <si>
    <t>Carte 1 : Répartition des établissements de création et de diffusion publics ou labellisés par le ministère de la Culture en 2022</t>
  </si>
  <si>
    <t>3 Etablissements publics nationaux</t>
  </si>
  <si>
    <t>Nombre de spectacles</t>
  </si>
  <si>
    <t>Nombre de spectateurs</t>
  </si>
  <si>
    <t>Unités et %</t>
  </si>
  <si>
    <t>2014-2015</t>
  </si>
  <si>
    <t>2015-2016</t>
  </si>
  <si>
    <t>2016-2017</t>
  </si>
  <si>
    <t>2017-2018</t>
  </si>
  <si>
    <t>2018-2019</t>
  </si>
  <si>
    <t>Opéra National de Paris</t>
  </si>
  <si>
    <t>Opéra Comique</t>
  </si>
  <si>
    <t>2020-2021</t>
  </si>
  <si>
    <t>2019-2020</t>
  </si>
  <si>
    <r>
      <t>Montant 
total aides aux équipes</t>
    </r>
    <r>
      <rPr>
        <sz val="8"/>
        <rFont val="Arial"/>
        <family val="2"/>
      </rPr>
      <t xml:space="preserve"> 
(hors aides exceptionnelles)</t>
    </r>
  </si>
  <si>
    <t>Aides exceptionnelles liée à la crise sanitaire**</t>
  </si>
  <si>
    <t>Rappel crédits 2020</t>
  </si>
  <si>
    <t>Variation 2020/2021</t>
  </si>
  <si>
    <t xml:space="preserve">Crédits </t>
  </si>
  <si>
    <t>Nombre d'équipes aidées</t>
  </si>
  <si>
    <t>Total crédits exceptionnels</t>
  </si>
  <si>
    <t>92 Scènes de musiques actuelles</t>
  </si>
  <si>
    <t>Cité de la Musique Philharmonie de Paris</t>
  </si>
  <si>
    <t>15 Orchestres permanents labellisés</t>
  </si>
  <si>
    <t>** Aides exceptionnelles versées aux équipes artistiques pour dans le cadre du Plan de relance ou de crédits exceptionnels obtenus sur le programme Création (131). Ne sont pas intégrées les aides aux équipes versées par le biais du Centre National de la Musique.</t>
  </si>
  <si>
    <t>*En raison de la fermeture des salles et restrictions de jauge dans le cadre de la crise sanitaire.</t>
  </si>
  <si>
    <t>Variation entre 2020-2021 
et 2018-2019*</t>
  </si>
  <si>
    <t>7 Centres nationaux de musique contemporaine</t>
  </si>
  <si>
    <t xml:space="preserve">Variation entre 2019-2020 </t>
  </si>
  <si>
    <t>Scènes de musiques actuelles (SMAC)</t>
  </si>
  <si>
    <t>Opéras</t>
  </si>
  <si>
    <t xml:space="preserve">Nombre de spectacles </t>
  </si>
  <si>
    <t xml:space="preserve">Nombre total de représentations </t>
  </si>
  <si>
    <t>SMAC</t>
  </si>
  <si>
    <t>Dont hors les murs</t>
  </si>
  <si>
    <t xml:space="preserve">Opéras </t>
  </si>
  <si>
    <t>Tableau 1 : Activité des établissements publics nationaux dans le champ musical, saison 2014-2015 à 2020-2021</t>
  </si>
  <si>
    <t>10 Opéras (6 opéras nationaux en région et 4 Théâtres lyriques d'intérêt national)</t>
  </si>
  <si>
    <t>Données récoltées auprès de 83 SMAC (sur 88 en 2019-2020) et 6 Opéras en région et 2 Théâtres lyriques d'intérêt national, hors TLIN Tours et Rouen où les données étaient partielles ou non disponibles</t>
  </si>
  <si>
    <t>Musique</t>
  </si>
  <si>
    <t>Tableau 2 : Activité des structures labellisées musique en 2019-2020</t>
  </si>
  <si>
    <t>Tableau 3 – Aides aux ensembles musicaux indépendants en 2021</t>
  </si>
  <si>
    <t>Source : DGCA / DEPS, ministère de la Culture, 2022</t>
  </si>
  <si>
    <t>Source : DGCA/DEPS, ministère de la Culture,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</si>
</sst>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 &quot;€&quot;_-;\-* #,##0\ &quot;€&quot;_-;_-* &quot;-&quot;??\ &quot;€&quot;_-;_-@_-"/>
    <numFmt numFmtId="165" formatCode="#,##0_ ;\-#,##0\ "/>
    <numFmt numFmtId="166" formatCode="_-* #,##0\ [$€-40C]_-;\-* #,##0\ [$€-40C]_-;_-* &quot;-&quot;??\ [$€-40C]_-;_-@_-"/>
  </numFmts>
  <fonts count="23" x14ac:knownFonts="1">
    <font>
      <sz val="12"/>
      <color theme="1"/>
      <name val="Calibri"/>
      <family val="2"/>
      <scheme val="minor"/>
    </font>
    <font>
      <sz val="11"/>
      <color theme="1"/>
      <name val="Calibri"/>
      <family val="2"/>
      <scheme val="minor"/>
    </font>
    <font>
      <b/>
      <sz val="8"/>
      <name val="Arial"/>
      <family val="2"/>
    </font>
    <font>
      <sz val="8"/>
      <name val="Arial"/>
      <family val="2"/>
    </font>
    <font>
      <u/>
      <sz val="12"/>
      <color theme="10"/>
      <name val="Calibri"/>
      <family val="2"/>
      <scheme val="minor"/>
    </font>
    <font>
      <sz val="8"/>
      <color theme="1"/>
      <name val="Arial"/>
      <family val="2"/>
    </font>
    <font>
      <b/>
      <sz val="8"/>
      <color theme="1"/>
      <name val="Arial"/>
      <family val="2"/>
    </font>
    <font>
      <sz val="8"/>
      <color rgb="FFFF0000"/>
      <name val="Arial"/>
      <family val="2"/>
    </font>
    <font>
      <sz val="10"/>
      <name val="Arial"/>
      <family val="2"/>
      <charset val="1"/>
    </font>
    <font>
      <sz val="12"/>
      <color rgb="FFFF0000"/>
      <name val="Calibri"/>
      <family val="2"/>
      <scheme val="minor"/>
    </font>
    <font>
      <b/>
      <sz val="8"/>
      <color indexed="8"/>
      <name val="Arial"/>
      <family val="2"/>
    </font>
    <font>
      <sz val="8"/>
      <color indexed="8"/>
      <name val="Arial"/>
      <family val="2"/>
    </font>
    <font>
      <i/>
      <sz val="8"/>
      <color indexed="8"/>
      <name val="Arial"/>
      <family val="2"/>
    </font>
    <font>
      <b/>
      <sz val="8"/>
      <color indexed="22"/>
      <name val="Arial"/>
      <family val="2"/>
    </font>
    <font>
      <sz val="8"/>
      <color indexed="22"/>
      <name val="Arial"/>
      <family val="2"/>
    </font>
    <font>
      <sz val="10"/>
      <name val="Arial"/>
      <family val="2"/>
    </font>
    <font>
      <sz val="12"/>
      <color theme="1"/>
      <name val="Calibri"/>
      <family val="2"/>
      <scheme val="minor"/>
    </font>
    <font>
      <sz val="9"/>
      <color theme="1"/>
      <name val="Calibri"/>
      <family val="2"/>
      <scheme val="minor"/>
    </font>
    <font>
      <i/>
      <sz val="10"/>
      <color theme="1"/>
      <name val="Calibri"/>
      <family val="2"/>
      <scheme val="minor"/>
    </font>
    <font>
      <i/>
      <sz val="8"/>
      <color rgb="FF000000"/>
      <name val="Arial"/>
      <family val="2"/>
    </font>
    <font>
      <b/>
      <sz val="10"/>
      <color theme="1"/>
      <name val="Arial"/>
      <family val="2"/>
    </font>
    <font>
      <i/>
      <sz val="8"/>
      <name val="Arial"/>
      <family val="2"/>
    </font>
    <font>
      <b/>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xf numFmtId="0" fontId="4" fillId="0" borderId="0" applyNumberFormat="0" applyFill="0" applyBorder="0" applyAlignment="0" applyProtection="0"/>
    <xf numFmtId="0" fontId="1" fillId="0" borderId="0"/>
    <xf numFmtId="0" fontId="8" fillId="0" borderId="0"/>
    <xf numFmtId="44" fontId="8" fillId="0" borderId="0" applyFont="0" applyFill="0" applyBorder="0" applyAlignment="0" applyProtection="0"/>
    <xf numFmtId="0" fontId="15" fillId="0" borderId="0"/>
    <xf numFmtId="44"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cellStyleXfs>
  <cellXfs count="127">
    <xf numFmtId="0" fontId="0" fillId="0" borderId="0" xfId="0"/>
    <xf numFmtId="0" fontId="3" fillId="0" borderId="0" xfId="0" applyFont="1"/>
    <xf numFmtId="0" fontId="5" fillId="0" borderId="0" xfId="0" applyFont="1"/>
    <xf numFmtId="0" fontId="6" fillId="0" borderId="0" xfId="0" applyFont="1"/>
    <xf numFmtId="0" fontId="7" fillId="0" borderId="0" xfId="0" applyFont="1"/>
    <xf numFmtId="0" fontId="4" fillId="0" borderId="0" xfId="1"/>
    <xf numFmtId="0" fontId="9" fillId="0" borderId="0" xfId="0" applyFont="1"/>
    <xf numFmtId="0" fontId="2" fillId="2" borderId="0" xfId="0" applyFont="1" applyFill="1"/>
    <xf numFmtId="0" fontId="0" fillId="2" borderId="0" xfId="0" applyFill="1"/>
    <xf numFmtId="0" fontId="10" fillId="0" borderId="0" xfId="0" applyFont="1"/>
    <xf numFmtId="0" fontId="11" fillId="0" borderId="0" xfId="0" applyFont="1"/>
    <xf numFmtId="0" fontId="12" fillId="0" borderId="0" xfId="0" applyFont="1"/>
    <xf numFmtId="0" fontId="10" fillId="0" borderId="0" xfId="0" applyNumberFormat="1" applyFont="1"/>
    <xf numFmtId="0" fontId="13" fillId="0" borderId="0" xfId="0" applyNumberFormat="1" applyFont="1"/>
    <xf numFmtId="0" fontId="11" fillId="0" borderId="0" xfId="0" applyNumberFormat="1" applyFont="1"/>
    <xf numFmtId="0" fontId="12" fillId="0" borderId="0" xfId="0" applyNumberFormat="1" applyFont="1"/>
    <xf numFmtId="3" fontId="11" fillId="0" borderId="0" xfId="0" applyNumberFormat="1" applyFont="1"/>
    <xf numFmtId="0" fontId="14" fillId="0" borderId="0" xfId="0" applyNumberFormat="1" applyFont="1"/>
    <xf numFmtId="0" fontId="11" fillId="0" borderId="5" xfId="0" applyNumberFormat="1" applyFont="1" applyBorder="1"/>
    <xf numFmtId="0" fontId="10" fillId="0" borderId="5" xfId="0" applyNumberFormat="1" applyFont="1" applyBorder="1"/>
    <xf numFmtId="0" fontId="11" fillId="0" borderId="5" xfId="0" applyNumberFormat="1" applyFont="1" applyBorder="1" applyProtection="1">
      <protection locked="0"/>
    </xf>
    <xf numFmtId="3" fontId="10" fillId="2" borderId="5" xfId="0" applyNumberFormat="1" applyFont="1" applyFill="1" applyBorder="1" applyAlignment="1">
      <alignment horizontal="center" vertical="center" wrapText="1"/>
    </xf>
    <xf numFmtId="0" fontId="3" fillId="2" borderId="0" xfId="0" applyFont="1" applyFill="1"/>
    <xf numFmtId="0" fontId="11" fillId="0" borderId="5" xfId="0" applyNumberFormat="1" applyFont="1" applyBorder="1" applyAlignment="1">
      <alignment horizontal="center"/>
    </xf>
    <xf numFmtId="0" fontId="11" fillId="0" borderId="5" xfId="0" applyNumberFormat="1" applyFont="1" applyFill="1" applyBorder="1" applyAlignment="1">
      <alignment horizontal="center"/>
    </xf>
    <xf numFmtId="0" fontId="17" fillId="0" borderId="0" xfId="0" applyFont="1"/>
    <xf numFmtId="3" fontId="10" fillId="0" borderId="5" xfId="0" applyNumberFormat="1" applyFont="1" applyBorder="1" applyAlignment="1">
      <alignment horizontal="center"/>
    </xf>
    <xf numFmtId="0" fontId="11" fillId="0" borderId="5" xfId="0" applyNumberFormat="1" applyFont="1" applyBorder="1" applyAlignment="1">
      <alignment horizontal="center" wrapText="1"/>
    </xf>
    <xf numFmtId="0" fontId="3" fillId="0" borderId="5" xfId="5" applyFont="1" applyBorder="1" applyAlignment="1">
      <alignment horizontal="center"/>
    </xf>
    <xf numFmtId="0" fontId="7" fillId="2" borderId="0" xfId="0" applyNumberFormat="1" applyFont="1" applyFill="1"/>
    <xf numFmtId="0" fontId="18" fillId="0" borderId="0" xfId="0" applyFont="1"/>
    <xf numFmtId="3" fontId="0" fillId="0" borderId="0" xfId="0" applyNumberFormat="1"/>
    <xf numFmtId="0" fontId="2" fillId="0" borderId="0" xfId="0" applyNumberFormat="1" applyFont="1"/>
    <xf numFmtId="165" fontId="11" fillId="0" borderId="5" xfId="8" applyNumberFormat="1" applyFont="1" applyBorder="1" applyAlignment="1">
      <alignment horizontal="center" wrapText="1"/>
    </xf>
    <xf numFmtId="165" fontId="3" fillId="0" borderId="5" xfId="8" applyNumberFormat="1" applyFont="1" applyFill="1" applyBorder="1" applyAlignment="1">
      <alignment horizontal="center"/>
    </xf>
    <xf numFmtId="165" fontId="11" fillId="0" borderId="5" xfId="8" applyNumberFormat="1" applyFont="1" applyBorder="1" applyAlignment="1">
      <alignment horizontal="center"/>
    </xf>
    <xf numFmtId="165" fontId="11" fillId="2" borderId="5" xfId="8" applyNumberFormat="1" applyFont="1" applyFill="1" applyBorder="1" applyAlignment="1">
      <alignment horizontal="center" wrapText="1"/>
    </xf>
    <xf numFmtId="165" fontId="11" fillId="2" borderId="5" xfId="8" applyNumberFormat="1" applyFont="1" applyFill="1" applyBorder="1" applyAlignment="1">
      <alignment horizontal="center"/>
    </xf>
    <xf numFmtId="0" fontId="3" fillId="2" borderId="0" xfId="3" applyFont="1" applyFill="1"/>
    <xf numFmtId="0" fontId="2" fillId="2" borderId="11" xfId="3" applyFont="1" applyFill="1" applyBorder="1" applyAlignment="1">
      <alignment horizontal="center" vertical="center" wrapText="1"/>
    </xf>
    <xf numFmtId="0" fontId="2" fillId="2" borderId="5" xfId="3"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2" fillId="2" borderId="12" xfId="3" applyFont="1" applyFill="1" applyBorder="1" applyAlignment="1">
      <alignment horizontal="center" vertical="center" wrapText="1"/>
    </xf>
    <xf numFmtId="0" fontId="3" fillId="2" borderId="3" xfId="3" applyFont="1" applyFill="1" applyBorder="1" applyAlignment="1">
      <alignment horizontal="left"/>
    </xf>
    <xf numFmtId="0" fontId="5" fillId="2" borderId="3" xfId="3" applyFont="1" applyFill="1" applyBorder="1" applyAlignment="1">
      <alignment horizontal="left"/>
    </xf>
    <xf numFmtId="0" fontId="2" fillId="2" borderId="3" xfId="3" applyFont="1" applyFill="1" applyBorder="1" applyAlignment="1">
      <alignment horizontal="center"/>
    </xf>
    <xf numFmtId="0" fontId="0" fillId="2" borderId="0" xfId="0" applyFill="1" applyBorder="1"/>
    <xf numFmtId="0" fontId="2" fillId="0" borderId="5" xfId="0" applyNumberFormat="1" applyFont="1" applyBorder="1" applyAlignment="1">
      <alignment horizontal="center" vertical="center" wrapText="1"/>
    </xf>
    <xf numFmtId="0" fontId="10" fillId="0" borderId="0" xfId="0" applyNumberFormat="1" applyFont="1" applyAlignment="1">
      <alignment vertical="center"/>
    </xf>
    <xf numFmtId="0" fontId="10" fillId="0" borderId="5"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0" fillId="0" borderId="0" xfId="0" applyAlignment="1">
      <alignment vertical="center"/>
    </xf>
    <xf numFmtId="164" fontId="0" fillId="2" borderId="0" xfId="0" applyNumberFormat="1" applyFill="1"/>
    <xf numFmtId="9" fontId="2" fillId="2" borderId="5" xfId="0" applyNumberFormat="1" applyFont="1" applyFill="1" applyBorder="1" applyAlignment="1">
      <alignment horizontal="center" vertical="center"/>
    </xf>
    <xf numFmtId="0" fontId="11" fillId="2" borderId="20" xfId="0" applyNumberFormat="1" applyFont="1" applyFill="1" applyBorder="1"/>
    <xf numFmtId="9" fontId="3" fillId="2" borderId="21" xfId="0" applyNumberFormat="1" applyFont="1" applyFill="1" applyBorder="1" applyAlignment="1">
      <alignment horizontal="center" vertical="center"/>
    </xf>
    <xf numFmtId="0" fontId="11" fillId="2" borderId="20" xfId="0" applyNumberFormat="1" applyFont="1" applyFill="1" applyBorder="1" applyProtection="1">
      <protection locked="0"/>
    </xf>
    <xf numFmtId="0" fontId="10" fillId="2" borderId="3" xfId="0" applyNumberFormat="1" applyFont="1" applyFill="1" applyBorder="1" applyAlignment="1">
      <alignment wrapText="1"/>
    </xf>
    <xf numFmtId="0" fontId="10" fillId="2" borderId="20" xfId="0" applyNumberFormat="1" applyFont="1" applyFill="1" applyBorder="1"/>
    <xf numFmtId="0" fontId="11" fillId="2" borderId="20" xfId="0" applyNumberFormat="1" applyFont="1" applyFill="1" applyBorder="1" applyAlignment="1">
      <alignment horizontal="right"/>
    </xf>
    <xf numFmtId="0" fontId="10" fillId="2" borderId="20" xfId="0" applyNumberFormat="1" applyFont="1" applyFill="1" applyBorder="1" applyProtection="1">
      <protection locked="0"/>
    </xf>
    <xf numFmtId="0" fontId="10" fillId="2" borderId="3" xfId="0" applyNumberFormat="1" applyFont="1" applyFill="1" applyBorder="1"/>
    <xf numFmtId="0" fontId="19" fillId="2" borderId="0" xfId="0" applyFont="1" applyFill="1" applyAlignment="1">
      <alignment horizontal="left" vertical="center"/>
    </xf>
    <xf numFmtId="0" fontId="2" fillId="2" borderId="1" xfId="0" applyFont="1" applyFill="1" applyBorder="1" applyAlignment="1">
      <alignment horizontal="center" vertical="center"/>
    </xf>
    <xf numFmtId="0" fontId="0" fillId="0" borderId="0" xfId="0" applyAlignment="1">
      <alignment wrapText="1"/>
    </xf>
    <xf numFmtId="0" fontId="10" fillId="2" borderId="22" xfId="0" applyNumberFormat="1" applyFont="1" applyFill="1" applyBorder="1"/>
    <xf numFmtId="9" fontId="3" fillId="2" borderId="2" xfId="0" applyNumberFormat="1" applyFont="1" applyFill="1" applyBorder="1" applyAlignment="1">
      <alignment horizontal="center" vertical="center"/>
    </xf>
    <xf numFmtId="0" fontId="2" fillId="2" borderId="3" xfId="0" applyNumberFormat="1" applyFont="1" applyFill="1" applyBorder="1" applyAlignment="1">
      <alignment vertical="center" wrapText="1"/>
    </xf>
    <xf numFmtId="0" fontId="20" fillId="0" borderId="0" xfId="0" applyFont="1"/>
    <xf numFmtId="0" fontId="4" fillId="0" borderId="0" xfId="1" applyNumberFormat="1"/>
    <xf numFmtId="0" fontId="4" fillId="2" borderId="0" xfId="1" applyFill="1"/>
    <xf numFmtId="0" fontId="9" fillId="0" borderId="0" xfId="0" applyFont="1" applyFill="1"/>
    <xf numFmtId="0" fontId="3" fillId="0" borderId="13" xfId="3" applyNumberFormat="1" applyFont="1" applyFill="1" applyBorder="1" applyAlignment="1">
      <alignment horizontal="center"/>
    </xf>
    <xf numFmtId="166" fontId="11" fillId="0" borderId="5" xfId="0" applyNumberFormat="1" applyFont="1" applyFill="1" applyBorder="1"/>
    <xf numFmtId="164" fontId="3" fillId="0" borderId="5" xfId="6" applyNumberFormat="1" applyFont="1" applyFill="1" applyBorder="1"/>
    <xf numFmtId="9" fontId="3" fillId="0" borderId="12" xfId="7" applyFont="1" applyFill="1" applyBorder="1" applyAlignment="1">
      <alignment horizontal="center"/>
    </xf>
    <xf numFmtId="3" fontId="11" fillId="0" borderId="13" xfId="0" applyNumberFormat="1" applyFont="1" applyFill="1" applyBorder="1" applyAlignment="1">
      <alignment horizontal="center"/>
    </xf>
    <xf numFmtId="164" fontId="11" fillId="0" borderId="5" xfId="0" applyNumberFormat="1" applyFont="1" applyFill="1" applyBorder="1"/>
    <xf numFmtId="3" fontId="11" fillId="0" borderId="5" xfId="0" applyNumberFormat="1" applyFont="1" applyFill="1" applyBorder="1" applyAlignment="1">
      <alignment horizontal="center"/>
    </xf>
    <xf numFmtId="166" fontId="11" fillId="0" borderId="12" xfId="0" applyNumberFormat="1" applyFont="1" applyFill="1" applyBorder="1"/>
    <xf numFmtId="0" fontId="11" fillId="0" borderId="18" xfId="0" applyFont="1" applyFill="1" applyBorder="1" applyAlignment="1">
      <alignment horizontal="center"/>
    </xf>
    <xf numFmtId="0" fontId="11" fillId="0" borderId="11" xfId="0" applyFont="1" applyFill="1" applyBorder="1" applyAlignment="1">
      <alignment horizontal="center"/>
    </xf>
    <xf numFmtId="0" fontId="11" fillId="0" borderId="0" xfId="0" applyFont="1" applyFill="1" applyBorder="1" applyAlignment="1">
      <alignment horizontal="center"/>
    </xf>
    <xf numFmtId="164" fontId="3" fillId="0" borderId="5" xfId="6" applyNumberFormat="1" applyFont="1" applyFill="1" applyBorder="1" applyAlignment="1">
      <alignment vertical="center"/>
    </xf>
    <xf numFmtId="164" fontId="3" fillId="0" borderId="12" xfId="6" applyNumberFormat="1" applyFont="1" applyFill="1" applyBorder="1"/>
    <xf numFmtId="0" fontId="3" fillId="0" borderId="11" xfId="3" applyNumberFormat="1" applyFont="1" applyFill="1" applyBorder="1" applyAlignment="1">
      <alignment horizontal="center"/>
    </xf>
    <xf numFmtId="164" fontId="3" fillId="0" borderId="5" xfId="6" applyNumberFormat="1" applyFont="1" applyFill="1" applyBorder="1" applyAlignment="1">
      <alignment horizontal="center"/>
    </xf>
    <xf numFmtId="0" fontId="5" fillId="0" borderId="5" xfId="3" quotePrefix="1" applyNumberFormat="1" applyFont="1" applyFill="1" applyBorder="1" applyAlignment="1">
      <alignment horizontal="center" vertical="center"/>
    </xf>
    <xf numFmtId="0" fontId="5" fillId="0" borderId="12" xfId="3" quotePrefix="1" applyNumberFormat="1" applyFont="1" applyFill="1" applyBorder="1" applyAlignment="1">
      <alignment horizontal="center" vertical="center"/>
    </xf>
    <xf numFmtId="0" fontId="2" fillId="0" borderId="14" xfId="3" applyNumberFormat="1" applyFont="1" applyFill="1" applyBorder="1" applyAlignment="1">
      <alignment horizontal="center"/>
    </xf>
    <xf numFmtId="164" fontId="2" fillId="0" borderId="15" xfId="6" applyNumberFormat="1" applyFont="1" applyFill="1" applyBorder="1"/>
    <xf numFmtId="9" fontId="2" fillId="0" borderId="16" xfId="7" applyFont="1" applyFill="1" applyBorder="1" applyAlignment="1">
      <alignment horizontal="center"/>
    </xf>
    <xf numFmtId="0" fontId="2" fillId="0" borderId="17" xfId="3" applyNumberFormat="1" applyFont="1" applyFill="1" applyBorder="1" applyAlignment="1">
      <alignment horizontal="center"/>
    </xf>
    <xf numFmtId="164" fontId="10" fillId="0" borderId="15" xfId="0" applyNumberFormat="1" applyFont="1" applyFill="1" applyBorder="1"/>
    <xf numFmtId="0" fontId="2" fillId="0" borderId="15" xfId="3" applyNumberFormat="1" applyFont="1" applyFill="1" applyBorder="1" applyAlignment="1">
      <alignment horizontal="center"/>
    </xf>
    <xf numFmtId="164" fontId="2" fillId="0" borderId="16" xfId="6" applyNumberFormat="1" applyFont="1" applyFill="1" applyBorder="1"/>
    <xf numFmtId="0" fontId="0" fillId="0" borderId="0" xfId="0" applyFill="1"/>
    <xf numFmtId="0" fontId="21" fillId="2" borderId="0" xfId="0" applyFont="1" applyFill="1"/>
    <xf numFmtId="0" fontId="19" fillId="2" borderId="19" xfId="0" applyFont="1" applyFill="1" applyBorder="1" applyAlignment="1">
      <alignment horizontal="left" vertical="center" wrapText="1"/>
    </xf>
    <xf numFmtId="0" fontId="3" fillId="2" borderId="0" xfId="3" applyFont="1" applyFill="1" applyAlignment="1">
      <alignment horizontal="left" vertical="center" wrapText="1"/>
    </xf>
    <xf numFmtId="0" fontId="2" fillId="2" borderId="6"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10" xfId="3" applyFont="1" applyFill="1" applyBorder="1" applyAlignment="1">
      <alignment horizontal="center" vertical="center" wrapText="1"/>
    </xf>
    <xf numFmtId="9" fontId="5" fillId="0" borderId="5" xfId="7" applyFont="1" applyBorder="1"/>
    <xf numFmtId="0" fontId="22" fillId="0" borderId="5" xfId="0" applyFont="1" applyBorder="1" applyAlignment="1">
      <alignment horizontal="center"/>
    </xf>
    <xf numFmtId="0" fontId="6" fillId="0" borderId="5" xfId="0" applyFont="1" applyBorder="1" applyAlignment="1">
      <alignment horizontal="center"/>
    </xf>
    <xf numFmtId="0" fontId="11" fillId="2" borderId="22" xfId="0" applyNumberFormat="1" applyFont="1" applyFill="1" applyBorder="1"/>
    <xf numFmtId="0" fontId="11" fillId="2" borderId="23" xfId="0" applyNumberFormat="1" applyFont="1" applyFill="1" applyBorder="1" applyProtection="1">
      <protection locked="0"/>
    </xf>
    <xf numFmtId="0" fontId="5" fillId="0" borderId="5" xfId="0" applyFont="1" applyFill="1" applyBorder="1"/>
    <xf numFmtId="0" fontId="2" fillId="2" borderId="24" xfId="0" applyFont="1" applyFill="1" applyBorder="1" applyAlignment="1">
      <alignment horizontal="center" vertical="center"/>
    </xf>
    <xf numFmtId="0" fontId="5" fillId="0" borderId="4" xfId="0" applyFont="1" applyBorder="1"/>
    <xf numFmtId="0" fontId="5" fillId="0" borderId="21" xfId="0" applyFont="1" applyFill="1" applyBorder="1"/>
    <xf numFmtId="0" fontId="5" fillId="0" borderId="2" xfId="0" applyFont="1" applyFill="1" applyBorder="1"/>
    <xf numFmtId="164" fontId="3" fillId="0" borderId="13" xfId="6" applyNumberFormat="1" applyFont="1" applyFill="1" applyBorder="1"/>
    <xf numFmtId="164" fontId="0" fillId="2" borderId="0" xfId="0" applyNumberFormat="1" applyFill="1" applyBorder="1"/>
    <xf numFmtId="0" fontId="2" fillId="3" borderId="25" xfId="3" applyFont="1" applyFill="1" applyBorder="1" applyAlignment="1">
      <alignment horizontal="center" vertical="center" wrapText="1"/>
    </xf>
    <xf numFmtId="0" fontId="3" fillId="0" borderId="5" xfId="3" applyNumberFormat="1" applyFont="1" applyFill="1" applyBorder="1" applyAlignment="1">
      <alignment horizontal="center"/>
    </xf>
    <xf numFmtId="0" fontId="2" fillId="2" borderId="26" xfId="3" applyFont="1" applyFill="1" applyBorder="1" applyAlignment="1">
      <alignment horizontal="center" vertical="center" wrapText="1"/>
    </xf>
    <xf numFmtId="0" fontId="2" fillId="3" borderId="27" xfId="3" applyFont="1" applyFill="1" applyBorder="1" applyAlignment="1">
      <alignment horizontal="center" vertical="center" wrapText="1"/>
    </xf>
    <xf numFmtId="0" fontId="2" fillId="3" borderId="28" xfId="3" applyFont="1" applyFill="1" applyBorder="1" applyAlignment="1">
      <alignment horizontal="center" vertical="center" wrapText="1"/>
    </xf>
    <xf numFmtId="0" fontId="2" fillId="2" borderId="29" xfId="3" applyFont="1" applyFill="1" applyBorder="1" applyAlignment="1">
      <alignment horizontal="center" vertical="center" wrapText="1"/>
    </xf>
    <xf numFmtId="0" fontId="2" fillId="3" borderId="30" xfId="3" applyFont="1" applyFill="1" applyBorder="1" applyAlignment="1">
      <alignment horizontal="center" vertical="center" wrapText="1"/>
    </xf>
    <xf numFmtId="164" fontId="5" fillId="0" borderId="12" xfId="3" applyNumberFormat="1" applyFont="1" applyFill="1" applyBorder="1"/>
    <xf numFmtId="164" fontId="2" fillId="0" borderId="17" xfId="6" applyNumberFormat="1" applyFont="1" applyFill="1" applyBorder="1"/>
    <xf numFmtId="164" fontId="2" fillId="0" borderId="16" xfId="6" applyNumberFormat="1" applyFont="1" applyFill="1" applyBorder="1" applyAlignment="1">
      <alignment horizontal="center"/>
    </xf>
  </cellXfs>
  <cellStyles count="9">
    <cellStyle name="Lien hypertexte" xfId="1" builtinId="8"/>
    <cellStyle name="Milliers" xfId="8" builtinId="3"/>
    <cellStyle name="Monétaire" xfId="6" builtinId="4"/>
    <cellStyle name="Monétaire 4" xfId="4"/>
    <cellStyle name="Normal" xfId="0" builtinId="0"/>
    <cellStyle name="Normal 2" xfId="2"/>
    <cellStyle name="Normal 5" xfId="3"/>
    <cellStyle name="Normal 7" xfId="5"/>
    <cellStyle name="Pourcentage" xfId="7"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06" zoomScaleNormal="106" zoomScalePageLayoutView="123" workbookViewId="0"/>
  </sheetViews>
  <sheetFormatPr baseColWidth="10" defaultColWidth="10.875" defaultRowHeight="11.25" x14ac:dyDescent="0.2"/>
  <cols>
    <col min="1" max="1" width="10.875" style="2"/>
    <col min="2" max="2" width="110.5" style="2" customWidth="1"/>
    <col min="3" max="16384" width="10.875" style="2"/>
  </cols>
  <sheetData>
    <row r="1" spans="1:2" x14ac:dyDescent="0.2">
      <c r="A1" s="3" t="s">
        <v>0</v>
      </c>
    </row>
    <row r="3" spans="1:2" x14ac:dyDescent="0.2">
      <c r="B3" s="4"/>
    </row>
    <row r="5" spans="1:2" ht="15.75" x14ac:dyDescent="0.25">
      <c r="B5" s="5" t="s">
        <v>6</v>
      </c>
    </row>
    <row r="6" spans="1:2" ht="15.75" x14ac:dyDescent="0.25">
      <c r="B6" s="5" t="s">
        <v>3</v>
      </c>
    </row>
    <row r="7" spans="1:2" ht="15.75" x14ac:dyDescent="0.25">
      <c r="B7" s="5" t="s">
        <v>4</v>
      </c>
    </row>
    <row r="8" spans="1:2" ht="15.75" x14ac:dyDescent="0.25">
      <c r="B8" s="5" t="s">
        <v>5</v>
      </c>
    </row>
    <row r="9" spans="1:2" ht="15.75" x14ac:dyDescent="0.25">
      <c r="B9" s="5" t="s">
        <v>1</v>
      </c>
    </row>
    <row r="10" spans="1:2" ht="15.75" x14ac:dyDescent="0.25">
      <c r="B10" s="5" t="s">
        <v>19</v>
      </c>
    </row>
  </sheetData>
  <hyperlinks>
    <hyperlink ref="B5" location="'graphique 1'!A1" display="Graphique 1 - Représentations des spectacles de variété et de musiques actuelles, 2010-2020"/>
    <hyperlink ref="B6" location="'Tableau 1'!A1" display="Tableau 1 - Représentations payantes déclarées pour 2018-2020"/>
    <hyperlink ref="B7" location="'Tableau 2'!A1" display="Tableau 2 - Représentations payantes déclarées en fonction du contexte festivalier ou non "/>
    <hyperlink ref="B8" location="'Carte 1'!A1" display="Carte 1 : Répartition régionale des représentations payantes déclarées pour 2019"/>
    <hyperlink ref="B9" location="'Tableau 3'!A1" display="Tableau 3 - Répartition des représentations payantes déclarées en fonction du genre de représetnations pour 2019"/>
    <hyperlink ref="B10" location="'Tableau 4'!A1" display="Tableau 4 – Aides aux ensembles musicaux en 202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baseColWidth="10" defaultRowHeight="15.75" x14ac:dyDescent="0.25"/>
  <sheetData>
    <row r="1" spans="1:2" x14ac:dyDescent="0.25">
      <c r="A1" s="68" t="s">
        <v>59</v>
      </c>
    </row>
    <row r="3" spans="1:2" x14ac:dyDescent="0.25">
      <c r="B3" s="5" t="s">
        <v>20</v>
      </c>
    </row>
    <row r="4" spans="1:2" x14ac:dyDescent="0.25">
      <c r="B4" s="69" t="s">
        <v>56</v>
      </c>
    </row>
    <row r="5" spans="1:2" x14ac:dyDescent="0.25">
      <c r="B5" s="5" t="s">
        <v>60</v>
      </c>
    </row>
    <row r="6" spans="1:2" x14ac:dyDescent="0.25">
      <c r="B6" s="70" t="s">
        <v>61</v>
      </c>
    </row>
  </sheetData>
  <hyperlinks>
    <hyperlink ref="B3" location="'Carte 1'!A1" display="Carte 1 : Répartition des établissements de création et de diffusion publics ou labellisés par le ministère de la Culture en 2022"/>
    <hyperlink ref="B4" location="'Tableau 1'!A1" display="Tableau 1 : Activité des établissements publics nationaux dans le champ musical, saison 2014-2015 à 2020-2021"/>
    <hyperlink ref="B5" location="'Tableau 2'!A1" display="Tableau 2 : Activité des structures labellisées musique en 2019-2020"/>
    <hyperlink ref="B6" location="'Tableau 3'!A1" display="Tableau 3 – Aides aux ensembles musicaux indépendants en 202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baseColWidth="10" defaultRowHeight="15.75" x14ac:dyDescent="0.25"/>
  <sheetData>
    <row r="1" spans="1:2" x14ac:dyDescent="0.25">
      <c r="A1" s="9" t="s">
        <v>20</v>
      </c>
    </row>
    <row r="2" spans="1:2" x14ac:dyDescent="0.25">
      <c r="A2" s="10"/>
    </row>
    <row r="3" spans="1:2" x14ac:dyDescent="0.25">
      <c r="A3" s="10" t="s">
        <v>21</v>
      </c>
    </row>
    <row r="4" spans="1:2" x14ac:dyDescent="0.25">
      <c r="A4" s="1" t="s">
        <v>41</v>
      </c>
    </row>
    <row r="5" spans="1:2" x14ac:dyDescent="0.25">
      <c r="A5" s="1" t="s">
        <v>57</v>
      </c>
    </row>
    <row r="6" spans="1:2" x14ac:dyDescent="0.25">
      <c r="A6" s="1" t="s">
        <v>43</v>
      </c>
      <c r="B6" s="25"/>
    </row>
    <row r="7" spans="1:2" x14ac:dyDescent="0.25">
      <c r="A7" s="10" t="s">
        <v>47</v>
      </c>
    </row>
    <row r="8" spans="1:2" x14ac:dyDescent="0.25">
      <c r="A8" s="10"/>
    </row>
    <row r="9" spans="1:2" x14ac:dyDescent="0.25">
      <c r="A9" s="10"/>
    </row>
    <row r="10" spans="1:2" x14ac:dyDescent="0.25">
      <c r="A10" s="11" t="s">
        <v>62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heetViews>
  <sheetFormatPr baseColWidth="10" defaultRowHeight="15.75" x14ac:dyDescent="0.25"/>
  <cols>
    <col min="1" max="1" width="26" customWidth="1"/>
  </cols>
  <sheetData>
    <row r="1" spans="1:17" x14ac:dyDescent="0.25">
      <c r="A1" s="32" t="s">
        <v>56</v>
      </c>
      <c r="H1" s="96"/>
      <c r="I1" s="96"/>
    </row>
    <row r="2" spans="1:17" x14ac:dyDescent="0.25">
      <c r="A2" s="15" t="s">
        <v>24</v>
      </c>
    </row>
    <row r="3" spans="1:17" x14ac:dyDescent="0.25">
      <c r="B3" s="13"/>
      <c r="C3" s="13"/>
      <c r="D3" s="13"/>
      <c r="E3" s="13"/>
      <c r="F3" s="12"/>
      <c r="G3" s="14"/>
      <c r="H3" s="14"/>
      <c r="I3" s="14"/>
      <c r="J3" s="14"/>
      <c r="K3" s="14"/>
      <c r="L3" s="14"/>
      <c r="M3" s="14"/>
      <c r="N3" s="14"/>
      <c r="O3" s="14"/>
      <c r="P3" s="14"/>
      <c r="Q3" s="14"/>
    </row>
    <row r="4" spans="1:17" x14ac:dyDescent="0.25">
      <c r="B4" s="13"/>
      <c r="C4" s="13"/>
      <c r="D4" s="13"/>
      <c r="E4" s="13"/>
      <c r="F4" s="12"/>
      <c r="G4" s="14"/>
      <c r="H4" s="14"/>
      <c r="I4" s="14"/>
      <c r="J4" s="14"/>
      <c r="K4" s="14"/>
      <c r="L4" s="14"/>
      <c r="M4" s="14"/>
      <c r="N4" s="14"/>
      <c r="O4" s="14"/>
      <c r="P4" s="14"/>
      <c r="Q4" s="14"/>
    </row>
    <row r="5" spans="1:17" s="51" customFormat="1" ht="45" x14ac:dyDescent="0.25">
      <c r="A5" s="48"/>
      <c r="B5" s="49" t="s">
        <v>25</v>
      </c>
      <c r="C5" s="49" t="s">
        <v>26</v>
      </c>
      <c r="D5" s="49" t="s">
        <v>27</v>
      </c>
      <c r="E5" s="49" t="s">
        <v>28</v>
      </c>
      <c r="F5" s="49" t="s">
        <v>29</v>
      </c>
      <c r="G5" s="49" t="s">
        <v>33</v>
      </c>
      <c r="H5" s="50" t="s">
        <v>32</v>
      </c>
      <c r="I5" s="47" t="s">
        <v>46</v>
      </c>
    </row>
    <row r="6" spans="1:17" x14ac:dyDescent="0.25">
      <c r="A6" s="19" t="s">
        <v>22</v>
      </c>
      <c r="B6" s="26">
        <v>375</v>
      </c>
      <c r="C6" s="26">
        <v>416</v>
      </c>
      <c r="D6" s="26">
        <v>376</v>
      </c>
      <c r="E6" s="26">
        <v>382</v>
      </c>
      <c r="F6" s="26">
        <v>402</v>
      </c>
      <c r="G6" s="26">
        <v>239</v>
      </c>
      <c r="H6" s="26">
        <v>98</v>
      </c>
      <c r="I6" s="105">
        <v>-0.75621890547263682</v>
      </c>
    </row>
    <row r="7" spans="1:17" x14ac:dyDescent="0.25">
      <c r="A7" s="18" t="s">
        <v>30</v>
      </c>
      <c r="B7" s="23">
        <v>31</v>
      </c>
      <c r="C7" s="23">
        <v>35</v>
      </c>
      <c r="D7" s="23">
        <v>35</v>
      </c>
      <c r="E7" s="23">
        <v>35</v>
      </c>
      <c r="F7" s="23">
        <v>37</v>
      </c>
      <c r="G7" s="23">
        <v>17</v>
      </c>
      <c r="H7" s="24">
        <v>7</v>
      </c>
      <c r="I7" s="105">
        <v>-0.81081081081081074</v>
      </c>
    </row>
    <row r="8" spans="1:17" x14ac:dyDescent="0.25">
      <c r="A8" s="20" t="s">
        <v>31</v>
      </c>
      <c r="B8" s="23">
        <v>24</v>
      </c>
      <c r="C8" s="23">
        <v>1</v>
      </c>
      <c r="D8" s="23">
        <v>23</v>
      </c>
      <c r="E8" s="23">
        <v>27</v>
      </c>
      <c r="F8" s="23">
        <v>19</v>
      </c>
      <c r="G8" s="23">
        <v>9</v>
      </c>
      <c r="H8" s="24">
        <v>14</v>
      </c>
      <c r="I8" s="105">
        <v>-0.26315789473684215</v>
      </c>
    </row>
    <row r="9" spans="1:17" x14ac:dyDescent="0.25">
      <c r="A9" s="20" t="s">
        <v>42</v>
      </c>
      <c r="B9" s="28">
        <v>320</v>
      </c>
      <c r="C9" s="28">
        <v>380</v>
      </c>
      <c r="D9" s="23">
        <v>318</v>
      </c>
      <c r="E9" s="28">
        <v>320</v>
      </c>
      <c r="F9" s="28">
        <v>346</v>
      </c>
      <c r="G9" s="28">
        <v>213</v>
      </c>
      <c r="H9" s="28">
        <v>77</v>
      </c>
      <c r="I9" s="105">
        <v>-0.7774566473988439</v>
      </c>
    </row>
    <row r="10" spans="1:17" x14ac:dyDescent="0.25">
      <c r="A10" s="19" t="s">
        <v>2</v>
      </c>
      <c r="B10" s="106">
        <v>902</v>
      </c>
      <c r="C10" s="106">
        <v>882</v>
      </c>
      <c r="D10" s="106">
        <v>966</v>
      </c>
      <c r="E10" s="106">
        <v>922</v>
      </c>
      <c r="F10" s="106">
        <v>496</v>
      </c>
      <c r="G10" s="106">
        <v>507</v>
      </c>
      <c r="H10" s="106">
        <v>237</v>
      </c>
      <c r="I10" s="105">
        <v>-0.52217741935483875</v>
      </c>
    </row>
    <row r="11" spans="1:17" x14ac:dyDescent="0.25">
      <c r="A11" s="18" t="s">
        <v>30</v>
      </c>
      <c r="B11" s="27">
        <f>476-21</f>
        <v>455</v>
      </c>
      <c r="C11" s="23">
        <f>543-15</f>
        <v>528</v>
      </c>
      <c r="D11" s="23">
        <f>536-35</f>
        <v>501</v>
      </c>
      <c r="E11" s="23">
        <f>503-23</f>
        <v>480</v>
      </c>
      <c r="F11" s="28">
        <v>513</v>
      </c>
      <c r="G11" s="28">
        <f>228-19</f>
        <v>209</v>
      </c>
      <c r="H11" s="28">
        <f>121-15</f>
        <v>106</v>
      </c>
      <c r="I11" s="105">
        <v>-0.79337231968810917</v>
      </c>
      <c r="J11" s="6"/>
    </row>
    <row r="12" spans="1:17" x14ac:dyDescent="0.25">
      <c r="A12" s="20" t="s">
        <v>31</v>
      </c>
      <c r="B12" s="23">
        <v>67</v>
      </c>
      <c r="C12" s="23">
        <v>4</v>
      </c>
      <c r="D12" s="23">
        <v>93</v>
      </c>
      <c r="E12" s="23">
        <v>86</v>
      </c>
      <c r="F12" s="28">
        <v>78</v>
      </c>
      <c r="G12" s="28">
        <v>46</v>
      </c>
      <c r="H12" s="28">
        <v>33</v>
      </c>
      <c r="I12" s="105">
        <v>-0.57692307692307687</v>
      </c>
    </row>
    <row r="13" spans="1:17" x14ac:dyDescent="0.25">
      <c r="A13" s="20" t="s">
        <v>42</v>
      </c>
      <c r="B13" s="28">
        <v>380</v>
      </c>
      <c r="C13" s="28">
        <v>350</v>
      </c>
      <c r="D13" s="23">
        <v>372</v>
      </c>
      <c r="E13" s="23">
        <v>356</v>
      </c>
      <c r="F13" s="28">
        <v>441</v>
      </c>
      <c r="G13" s="28">
        <v>252</v>
      </c>
      <c r="H13" s="28">
        <v>98</v>
      </c>
      <c r="I13" s="105">
        <v>-0.77777777777777779</v>
      </c>
    </row>
    <row r="14" spans="1:17" x14ac:dyDescent="0.25">
      <c r="A14" s="19" t="s">
        <v>23</v>
      </c>
      <c r="B14" s="107">
        <v>1182801</v>
      </c>
      <c r="C14" s="107">
        <v>1163194</v>
      </c>
      <c r="D14" s="107">
        <v>1314047</v>
      </c>
      <c r="E14" s="107">
        <v>1246519</v>
      </c>
      <c r="F14" s="107">
        <v>1488171</v>
      </c>
      <c r="G14" s="107">
        <v>708777</v>
      </c>
      <c r="H14" s="107">
        <v>189524</v>
      </c>
      <c r="I14" s="105">
        <v>-0.87264635582873207</v>
      </c>
    </row>
    <row r="15" spans="1:17" x14ac:dyDescent="0.25">
      <c r="A15" s="18" t="s">
        <v>30</v>
      </c>
      <c r="B15" s="33">
        <f>806422+16003</f>
        <v>822425</v>
      </c>
      <c r="C15" s="33">
        <f>803602+16990</f>
        <v>820592</v>
      </c>
      <c r="D15" s="33">
        <f>824413+31920</f>
        <v>856333</v>
      </c>
      <c r="E15" s="33">
        <f>786886+24646</f>
        <v>811532</v>
      </c>
      <c r="F15" s="33">
        <f>852937+22502</f>
        <v>875439</v>
      </c>
      <c r="G15" s="34">
        <f>349496+7637</f>
        <v>357133</v>
      </c>
      <c r="H15" s="34">
        <f>90712+3792</f>
        <v>94504</v>
      </c>
      <c r="I15" s="105">
        <v>-0.89204958883485885</v>
      </c>
      <c r="J15" s="30"/>
    </row>
    <row r="16" spans="1:17" x14ac:dyDescent="0.25">
      <c r="A16" s="20" t="s">
        <v>31</v>
      </c>
      <c r="B16" s="33">
        <v>50524</v>
      </c>
      <c r="C16" s="35">
        <v>1670</v>
      </c>
      <c r="D16" s="35">
        <v>58219</v>
      </c>
      <c r="E16" s="35">
        <v>52386</v>
      </c>
      <c r="F16" s="34">
        <v>46972</v>
      </c>
      <c r="G16" s="34">
        <v>15305</v>
      </c>
      <c r="H16" s="34">
        <v>19956</v>
      </c>
      <c r="I16" s="105">
        <v>-0.57515115387890658</v>
      </c>
    </row>
    <row r="17" spans="1:17" x14ac:dyDescent="0.25">
      <c r="A17" s="20" t="s">
        <v>42</v>
      </c>
      <c r="B17" s="36">
        <v>309852</v>
      </c>
      <c r="C17" s="37">
        <v>340932</v>
      </c>
      <c r="D17" s="37">
        <v>399495</v>
      </c>
      <c r="E17" s="37">
        <v>382601</v>
      </c>
      <c r="F17" s="37">
        <v>565760</v>
      </c>
      <c r="G17" s="37">
        <v>336339</v>
      </c>
      <c r="H17" s="37">
        <v>75064</v>
      </c>
      <c r="I17" s="105">
        <v>-0.86732183257918549</v>
      </c>
    </row>
    <row r="18" spans="1:17" x14ac:dyDescent="0.25">
      <c r="A18" s="1" t="s">
        <v>45</v>
      </c>
      <c r="B18" s="17"/>
      <c r="C18" s="17"/>
      <c r="D18" s="29"/>
      <c r="E18" s="17"/>
      <c r="F18" s="14"/>
      <c r="G18" s="16"/>
      <c r="H18" s="16"/>
      <c r="I18" s="16"/>
      <c r="J18" s="16"/>
      <c r="K18" s="16"/>
      <c r="L18" s="16"/>
      <c r="M18" s="16"/>
      <c r="N18" s="16"/>
      <c r="O18" s="16"/>
      <c r="P18" s="16"/>
      <c r="Q18" s="14"/>
    </row>
    <row r="19" spans="1:17" x14ac:dyDescent="0.25">
      <c r="A19" s="15" t="s">
        <v>63</v>
      </c>
      <c r="B19" s="17"/>
      <c r="C19" s="17"/>
      <c r="D19" s="17"/>
      <c r="E19" s="17"/>
      <c r="F19" s="14"/>
      <c r="G19" s="16"/>
      <c r="H19" s="16"/>
      <c r="I19" s="16"/>
      <c r="J19" s="16"/>
      <c r="K19" s="16"/>
      <c r="L19" s="16"/>
      <c r="M19" s="16"/>
      <c r="N19" s="16"/>
      <c r="O19" s="16"/>
      <c r="P19" s="16"/>
      <c r="Q19" s="14"/>
    </row>
    <row r="22" spans="1:17" x14ac:dyDescent="0.25">
      <c r="B22" s="31"/>
      <c r="C22" s="31"/>
      <c r="D22" s="3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baseColWidth="10" defaultRowHeight="15.75" x14ac:dyDescent="0.25"/>
  <cols>
    <col min="1" max="1" width="25" customWidth="1"/>
    <col min="3" max="3" width="11.625" customWidth="1"/>
    <col min="4" max="4" width="12.375" customWidth="1"/>
  </cols>
  <sheetData>
    <row r="1" spans="1:5" x14ac:dyDescent="0.25">
      <c r="A1" s="9" t="s">
        <v>60</v>
      </c>
    </row>
    <row r="4" spans="1:5" ht="22.5" x14ac:dyDescent="0.25">
      <c r="A4" s="65"/>
      <c r="B4" s="63">
        <v>2019</v>
      </c>
      <c r="C4" s="111">
        <v>2020</v>
      </c>
      <c r="D4" s="47" t="s">
        <v>48</v>
      </c>
    </row>
    <row r="5" spans="1:5" x14ac:dyDescent="0.25">
      <c r="A5" s="67" t="s">
        <v>51</v>
      </c>
      <c r="B5" s="110">
        <v>6445</v>
      </c>
      <c r="C5" s="112">
        <v>2346</v>
      </c>
      <c r="D5" s="53">
        <v>-0.63599689681923977</v>
      </c>
    </row>
    <row r="6" spans="1:5" x14ac:dyDescent="0.25">
      <c r="A6" s="54" t="s">
        <v>49</v>
      </c>
      <c r="B6" s="113">
        <v>5986</v>
      </c>
      <c r="C6" s="2">
        <v>2112</v>
      </c>
      <c r="D6" s="55">
        <v>-0.64717674574006012</v>
      </c>
    </row>
    <row r="7" spans="1:5" x14ac:dyDescent="0.25">
      <c r="A7" s="56" t="s">
        <v>55</v>
      </c>
      <c r="B7" s="113">
        <v>459</v>
      </c>
      <c r="C7" s="2">
        <v>234</v>
      </c>
      <c r="D7" s="55">
        <v>-0.49019607843137253</v>
      </c>
    </row>
    <row r="8" spans="1:5" x14ac:dyDescent="0.25">
      <c r="A8" s="57" t="s">
        <v>52</v>
      </c>
      <c r="B8" s="110">
        <v>8185</v>
      </c>
      <c r="C8" s="112">
        <v>3211</v>
      </c>
      <c r="D8" s="53">
        <v>-0.60769700671960902</v>
      </c>
    </row>
    <row r="9" spans="1:5" x14ac:dyDescent="0.25">
      <c r="A9" s="58" t="s">
        <v>53</v>
      </c>
      <c r="B9" s="113">
        <v>5986</v>
      </c>
      <c r="C9" s="2">
        <v>2112</v>
      </c>
      <c r="D9" s="55">
        <v>-0.64717674574006012</v>
      </c>
    </row>
    <row r="10" spans="1:5" x14ac:dyDescent="0.25">
      <c r="A10" s="59" t="s">
        <v>54</v>
      </c>
      <c r="B10" s="113">
        <v>1043</v>
      </c>
      <c r="C10" s="2">
        <v>431</v>
      </c>
      <c r="D10" s="55">
        <v>-0.58676893576222433</v>
      </c>
    </row>
    <row r="11" spans="1:5" x14ac:dyDescent="0.25">
      <c r="A11" s="60" t="s">
        <v>50</v>
      </c>
      <c r="B11" s="113">
        <v>1156</v>
      </c>
      <c r="C11" s="2">
        <v>668</v>
      </c>
      <c r="D11" s="55">
        <v>-0.42214532871972316</v>
      </c>
    </row>
    <row r="12" spans="1:5" x14ac:dyDescent="0.25">
      <c r="A12" s="61" t="s">
        <v>23</v>
      </c>
      <c r="B12" s="110">
        <v>2246136</v>
      </c>
      <c r="C12" s="112">
        <v>732821</v>
      </c>
      <c r="D12" s="53">
        <v>-0.67374148315150995</v>
      </c>
    </row>
    <row r="13" spans="1:5" x14ac:dyDescent="0.25">
      <c r="A13" s="108" t="s">
        <v>49</v>
      </c>
      <c r="B13" s="113">
        <v>1609766</v>
      </c>
      <c r="C13" s="2">
        <v>488487</v>
      </c>
      <c r="D13" s="55">
        <v>-0.69654782123613002</v>
      </c>
    </row>
    <row r="14" spans="1:5" x14ac:dyDescent="0.25">
      <c r="A14" s="109" t="s">
        <v>50</v>
      </c>
      <c r="B14" s="114">
        <v>636370</v>
      </c>
      <c r="C14" s="2">
        <v>244334</v>
      </c>
      <c r="D14" s="66">
        <v>-0.61605041092446222</v>
      </c>
    </row>
    <row r="15" spans="1:5" ht="45" customHeight="1" x14ac:dyDescent="0.25">
      <c r="A15" s="98" t="s">
        <v>58</v>
      </c>
      <c r="B15" s="98"/>
      <c r="C15" s="98"/>
      <c r="D15" s="98"/>
      <c r="E15" s="6"/>
    </row>
    <row r="16" spans="1:5" x14ac:dyDescent="0.25">
      <c r="A16" s="62" t="s">
        <v>63</v>
      </c>
      <c r="B16" s="8"/>
      <c r="C16" s="8"/>
      <c r="D16" s="8"/>
      <c r="E16" s="8"/>
    </row>
    <row r="18" spans="3:3" x14ac:dyDescent="0.25">
      <c r="C18" s="64"/>
    </row>
  </sheetData>
  <mergeCells count="1">
    <mergeCell ref="A15:D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abSelected="1" workbookViewId="0"/>
  </sheetViews>
  <sheetFormatPr baseColWidth="10" defaultRowHeight="15.75" x14ac:dyDescent="0.25"/>
  <cols>
    <col min="1" max="1" width="19.25" customWidth="1"/>
    <col min="2" max="2" width="11.25" bestFit="1" customWidth="1"/>
    <col min="3" max="3" width="14" bestFit="1" customWidth="1"/>
    <col min="4" max="6" width="11.25" bestFit="1" customWidth="1"/>
    <col min="7" max="7" width="10.625" customWidth="1"/>
    <col min="8" max="9" width="11.25" bestFit="1" customWidth="1"/>
    <col min="10" max="10" width="12.625" bestFit="1" customWidth="1"/>
    <col min="11" max="12" width="12.875" bestFit="1" customWidth="1"/>
  </cols>
  <sheetData>
    <row r="1" spans="1:12" x14ac:dyDescent="0.25">
      <c r="A1" s="7" t="s">
        <v>61</v>
      </c>
      <c r="B1" s="8"/>
      <c r="C1" s="8"/>
      <c r="D1" s="8"/>
      <c r="E1" s="8"/>
      <c r="F1" s="8"/>
      <c r="G1" s="8"/>
      <c r="H1" s="8"/>
      <c r="J1" s="71"/>
    </row>
    <row r="3" spans="1:12" ht="16.5" thickBot="1" x14ac:dyDescent="0.3"/>
    <row r="4" spans="1:12" ht="33.75" customHeight="1" thickBot="1" x14ac:dyDescent="0.3">
      <c r="A4" s="38"/>
      <c r="B4" s="100" t="s">
        <v>7</v>
      </c>
      <c r="C4" s="101"/>
      <c r="D4" s="101"/>
      <c r="E4" s="102"/>
      <c r="F4" s="100" t="s">
        <v>8</v>
      </c>
      <c r="G4" s="103"/>
      <c r="H4" s="104" t="s">
        <v>9</v>
      </c>
      <c r="I4" s="102"/>
      <c r="J4" s="119" t="s">
        <v>34</v>
      </c>
      <c r="K4" s="120" t="s">
        <v>35</v>
      </c>
      <c r="L4" s="121"/>
    </row>
    <row r="5" spans="1:12" ht="22.5" x14ac:dyDescent="0.25">
      <c r="A5" s="38"/>
      <c r="B5" s="39" t="s">
        <v>10</v>
      </c>
      <c r="C5" s="40" t="s">
        <v>11</v>
      </c>
      <c r="D5" s="21" t="s">
        <v>36</v>
      </c>
      <c r="E5" s="41" t="s">
        <v>37</v>
      </c>
      <c r="F5" s="39" t="s">
        <v>10</v>
      </c>
      <c r="G5" s="40" t="s">
        <v>38</v>
      </c>
      <c r="H5" s="40" t="s">
        <v>10</v>
      </c>
      <c r="I5" s="42" t="s">
        <v>38</v>
      </c>
      <c r="J5" s="122"/>
      <c r="K5" s="117" t="s">
        <v>39</v>
      </c>
      <c r="L5" s="123" t="s">
        <v>40</v>
      </c>
    </row>
    <row r="6" spans="1:12" x14ac:dyDescent="0.25">
      <c r="A6" s="43" t="s">
        <v>12</v>
      </c>
      <c r="B6" s="72">
        <v>120</v>
      </c>
      <c r="C6" s="73">
        <v>1269500</v>
      </c>
      <c r="D6" s="74">
        <v>1235652</v>
      </c>
      <c r="E6" s="75">
        <v>2.7392825811798138E-2</v>
      </c>
      <c r="F6" s="76">
        <v>8</v>
      </c>
      <c r="G6" s="77">
        <v>89000</v>
      </c>
      <c r="H6" s="78">
        <v>13</v>
      </c>
      <c r="I6" s="79">
        <v>104360</v>
      </c>
      <c r="J6" s="115">
        <v>1462860</v>
      </c>
      <c r="K6" s="118">
        <v>40</v>
      </c>
      <c r="L6" s="124">
        <v>282580</v>
      </c>
    </row>
    <row r="7" spans="1:12" x14ac:dyDescent="0.25">
      <c r="A7" s="43" t="s">
        <v>13</v>
      </c>
      <c r="B7" s="80">
        <v>125</v>
      </c>
      <c r="C7" s="73">
        <v>3152544</v>
      </c>
      <c r="D7" s="74">
        <v>2929750</v>
      </c>
      <c r="E7" s="75" t="s">
        <v>14</v>
      </c>
      <c r="F7" s="81">
        <v>6</v>
      </c>
      <c r="G7" s="73">
        <v>67413</v>
      </c>
      <c r="H7" s="82">
        <v>25</v>
      </c>
      <c r="I7" s="79">
        <v>250380</v>
      </c>
      <c r="J7" s="115">
        <v>3470337</v>
      </c>
      <c r="K7" s="118">
        <v>76</v>
      </c>
      <c r="L7" s="124">
        <v>719843</v>
      </c>
    </row>
    <row r="8" spans="1:12" x14ac:dyDescent="0.25">
      <c r="A8" s="43" t="s">
        <v>15</v>
      </c>
      <c r="B8" s="81">
        <v>125</v>
      </c>
      <c r="C8" s="73">
        <v>12961393</v>
      </c>
      <c r="D8" s="83">
        <f>11990650+300000</f>
        <v>12290650</v>
      </c>
      <c r="E8" s="75">
        <v>5.4573435904529122E-2</v>
      </c>
      <c r="F8" s="76">
        <v>16</v>
      </c>
      <c r="G8" s="77">
        <v>688580</v>
      </c>
      <c r="H8" s="78">
        <v>40</v>
      </c>
      <c r="I8" s="84">
        <v>636020</v>
      </c>
      <c r="J8" s="115">
        <v>14285993</v>
      </c>
      <c r="K8" s="118">
        <v>96</v>
      </c>
      <c r="L8" s="124">
        <v>2020937</v>
      </c>
    </row>
    <row r="9" spans="1:12" x14ac:dyDescent="0.25">
      <c r="A9" s="44" t="s">
        <v>16</v>
      </c>
      <c r="B9" s="85" t="s">
        <v>14</v>
      </c>
      <c r="C9" s="86" t="s">
        <v>14</v>
      </c>
      <c r="D9" s="87" t="s">
        <v>14</v>
      </c>
      <c r="E9" s="88" t="s">
        <v>14</v>
      </c>
      <c r="F9" s="76">
        <v>9</v>
      </c>
      <c r="G9" s="77">
        <v>122200</v>
      </c>
      <c r="H9" s="78">
        <v>4</v>
      </c>
      <c r="I9" s="84">
        <v>19000</v>
      </c>
      <c r="J9" s="115">
        <v>141200</v>
      </c>
      <c r="K9" s="118">
        <v>81</v>
      </c>
      <c r="L9" s="124">
        <v>748300</v>
      </c>
    </row>
    <row r="10" spans="1:12" ht="16.5" thickBot="1" x14ac:dyDescent="0.3">
      <c r="A10" s="45" t="s">
        <v>17</v>
      </c>
      <c r="B10" s="89">
        <v>370</v>
      </c>
      <c r="C10" s="90">
        <v>17383437</v>
      </c>
      <c r="D10" s="90">
        <v>16456052</v>
      </c>
      <c r="E10" s="91">
        <v>5.6355254589618431E-2</v>
      </c>
      <c r="F10" s="92">
        <v>39</v>
      </c>
      <c r="G10" s="93">
        <v>967193</v>
      </c>
      <c r="H10" s="94">
        <v>82</v>
      </c>
      <c r="I10" s="95">
        <v>1009760</v>
      </c>
      <c r="J10" s="125">
        <v>19360390</v>
      </c>
      <c r="K10" s="94">
        <v>293</v>
      </c>
      <c r="L10" s="126">
        <v>3771660</v>
      </c>
    </row>
    <row r="11" spans="1:12" x14ac:dyDescent="0.25">
      <c r="A11" s="97" t="s">
        <v>63</v>
      </c>
      <c r="B11" s="8"/>
      <c r="C11" s="8"/>
      <c r="D11" s="8"/>
      <c r="E11" s="8"/>
      <c r="F11" s="8"/>
      <c r="G11" s="8"/>
      <c r="H11" s="8"/>
      <c r="I11" s="8"/>
      <c r="J11" s="52"/>
      <c r="K11" s="46"/>
      <c r="L11" s="116"/>
    </row>
    <row r="12" spans="1:12" ht="21.75" customHeight="1" x14ac:dyDescent="0.25">
      <c r="A12" s="99" t="s">
        <v>18</v>
      </c>
      <c r="B12" s="99"/>
      <c r="C12" s="99"/>
      <c r="D12" s="99"/>
      <c r="E12" s="99"/>
      <c r="F12" s="99"/>
      <c r="G12" s="99"/>
      <c r="H12" s="99"/>
      <c r="I12" s="99"/>
      <c r="J12" s="99"/>
      <c r="K12" s="99"/>
      <c r="L12" s="99"/>
    </row>
    <row r="13" spans="1:12" x14ac:dyDescent="0.25">
      <c r="A13" s="22" t="s">
        <v>44</v>
      </c>
      <c r="B13" s="22"/>
      <c r="C13" s="22"/>
      <c r="D13" s="22"/>
      <c r="E13" s="22"/>
      <c r="F13" s="22"/>
      <c r="G13" s="22"/>
      <c r="H13" s="22"/>
      <c r="I13" s="8"/>
      <c r="J13" s="8"/>
      <c r="K13" s="8"/>
      <c r="L13" s="8"/>
    </row>
  </sheetData>
  <mergeCells count="6">
    <mergeCell ref="A12:L12"/>
    <mergeCell ref="B4:E4"/>
    <mergeCell ref="F4:G4"/>
    <mergeCell ref="H4:I4"/>
    <mergeCell ref="J4:J5"/>
    <mergeCell ref="K4:L4"/>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Sommaire </vt:lpstr>
      <vt:lpstr>Carte 1</vt:lpstr>
      <vt:lpstr>Tableau 1</vt:lpstr>
      <vt:lpstr>Tableau 2</vt:lpstr>
      <vt:lpstr>Tableau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Office;DEPS, ministere de la Culture et de la Communication</dc:creator>
  <cp:lastModifiedBy>BAUCHAT Barbara</cp:lastModifiedBy>
  <cp:lastPrinted>2022-09-06T08:37:22Z</cp:lastPrinted>
  <dcterms:created xsi:type="dcterms:W3CDTF">2020-01-28T11:08:55Z</dcterms:created>
  <dcterms:modified xsi:type="dcterms:W3CDTF">2023-01-12T16:20:51Z</dcterms:modified>
</cp:coreProperties>
</file>