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DEPS\ACTIVITE\Z-CHIFFRES CLES\CHIFFRES CLES 2019\CHIFFRES CLES 2019_Fiches déposées\CHIFFRES CLES 2019_Données\"/>
    </mc:Choice>
  </mc:AlternateContent>
  <bookViews>
    <workbookView xWindow="0" yWindow="0" windowWidth="10905" windowHeight="6690" tabRatio="653" firstSheet="1" activeTab="6"/>
  </bookViews>
  <sheets>
    <sheet name="Sommaire" sheetId="5" r:id="rId1"/>
    <sheet name="Tableau 1" sheetId="4" r:id="rId2"/>
    <sheet name="Tableau 2" sheetId="7" r:id="rId3"/>
    <sheet name="Graphique 1" sheetId="6" r:id="rId4"/>
    <sheet name="Tableau 3" sheetId="2" r:id="rId5"/>
    <sheet name="Tableau 4" sheetId="1" r:id="rId6"/>
    <sheet name="Graphique 2" sheetId="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4" l="1"/>
  <c r="C18" i="4"/>
  <c r="B18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D18" i="4" l="1"/>
  <c r="E17" i="4" s="1"/>
  <c r="E5" i="4" l="1"/>
  <c r="E11" i="4"/>
  <c r="E9" i="4"/>
  <c r="E15" i="4"/>
  <c r="E7" i="4"/>
  <c r="E13" i="4"/>
  <c r="E4" i="4"/>
  <c r="E6" i="4"/>
  <c r="E8" i="4"/>
  <c r="E10" i="4"/>
  <c r="E12" i="4"/>
  <c r="E14" i="4"/>
  <c r="E16" i="4"/>
  <c r="E18" i="4" l="1"/>
  <c r="D17" i="1" l="1"/>
  <c r="D16" i="1"/>
  <c r="D15" i="1"/>
  <c r="D13" i="1"/>
  <c r="D12" i="1"/>
  <c r="D11" i="1"/>
  <c r="D5" i="1"/>
  <c r="B23" i="1" l="1"/>
  <c r="C7" i="1" s="1"/>
  <c r="C20" i="1" l="1"/>
  <c r="C12" i="1"/>
  <c r="C5" i="1"/>
  <c r="C16" i="1"/>
  <c r="C8" i="1"/>
  <c r="C22" i="1"/>
  <c r="C18" i="1"/>
  <c r="C14" i="1"/>
  <c r="C10" i="1"/>
  <c r="C6" i="1"/>
  <c r="C23" i="1"/>
  <c r="C21" i="1"/>
  <c r="C19" i="1"/>
  <c r="C17" i="1"/>
  <c r="C15" i="1"/>
  <c r="C13" i="1"/>
  <c r="C11" i="1"/>
  <c r="C9" i="1"/>
</calcChain>
</file>

<file path=xl/sharedStrings.xml><?xml version="1.0" encoding="utf-8"?>
<sst xmlns="http://schemas.openxmlformats.org/spreadsheetml/2006/main" count="142" uniqueCount="112">
  <si>
    <t>Auvergne-Rhône-Alpes</t>
  </si>
  <si>
    <t>Bourgogne-Franche-Comté</t>
  </si>
  <si>
    <t>Bretagne</t>
  </si>
  <si>
    <t>Centre-Val de Loire</t>
  </si>
  <si>
    <t>Corse</t>
  </si>
  <si>
    <t>Grand-Est</t>
  </si>
  <si>
    <t>Hauts-de-France</t>
  </si>
  <si>
    <t>Île-de-France</t>
  </si>
  <si>
    <t>Normandie</t>
  </si>
  <si>
    <t>Nouvelle Aquitaine</t>
  </si>
  <si>
    <t>Occitanie</t>
  </si>
  <si>
    <t>Pays de la Loire</t>
  </si>
  <si>
    <t>Provence-Alpes-Côte d'Azur</t>
  </si>
  <si>
    <t>Guadeloupe</t>
  </si>
  <si>
    <t>Martinique</t>
  </si>
  <si>
    <t>La Réunion</t>
  </si>
  <si>
    <t>Total</t>
  </si>
  <si>
    <t>Guyane</t>
  </si>
  <si>
    <t>Mayotte</t>
  </si>
  <si>
    <t>Nombre de jardins</t>
  </si>
  <si>
    <t>% du total</t>
  </si>
  <si>
    <t>Nombre de jardins pour 10 000 km²</t>
  </si>
  <si>
    <t>Ville</t>
  </si>
  <si>
    <t>Lieu</t>
  </si>
  <si>
    <t>Paris</t>
  </si>
  <si>
    <t>Mont-Saint-Michel</t>
  </si>
  <si>
    <t>Carcassonne</t>
  </si>
  <si>
    <t>Azay-le-rideau</t>
  </si>
  <si>
    <t>Angers</t>
  </si>
  <si>
    <t>Arc de triomphe</t>
  </si>
  <si>
    <t>Abbaye</t>
  </si>
  <si>
    <t>Saint-Chapelle</t>
  </si>
  <si>
    <t>Panthéon</t>
  </si>
  <si>
    <t>Château et remparts</t>
  </si>
  <si>
    <t>Tours de la cathédrale</t>
  </si>
  <si>
    <t>Conciergerie</t>
  </si>
  <si>
    <t>Château</t>
  </si>
  <si>
    <t>Total top 10</t>
  </si>
  <si>
    <t>Total monuments nationaux</t>
  </si>
  <si>
    <t>420 340</t>
  </si>
  <si>
    <t>Australie</t>
  </si>
  <si>
    <t>Belgique</t>
  </si>
  <si>
    <t>Brésil</t>
  </si>
  <si>
    <t>Canada</t>
  </si>
  <si>
    <t>Chine</t>
  </si>
  <si>
    <t>République Tchèque</t>
  </si>
  <si>
    <t>France</t>
  </si>
  <si>
    <t>Allemagne</t>
  </si>
  <si>
    <t>Grèce</t>
  </si>
  <si>
    <t>Inde</t>
  </si>
  <si>
    <t>Iran</t>
  </si>
  <si>
    <t>Italie</t>
  </si>
  <si>
    <t>Japon</t>
  </si>
  <si>
    <t>Mexique</t>
  </si>
  <si>
    <t>Pérou</t>
  </si>
  <si>
    <t>Pologne</t>
  </si>
  <si>
    <t>Portugal</t>
  </si>
  <si>
    <t>Corée du Sud</t>
  </si>
  <si>
    <t>Espagne</t>
  </si>
  <si>
    <t>Suède</t>
  </si>
  <si>
    <t>Turquie</t>
  </si>
  <si>
    <t>Royaume-Uni</t>
  </si>
  <si>
    <t>Etats-Unis</t>
  </si>
  <si>
    <t>Pays</t>
  </si>
  <si>
    <t>Nombre de bien inscrits</t>
  </si>
  <si>
    <t>Unités</t>
  </si>
  <si>
    <t>Patrimoines</t>
  </si>
  <si>
    <t>Unités et %</t>
  </si>
  <si>
    <t>Fédération de Russie</t>
  </si>
  <si>
    <t>Source : Unesco / DEPS, Ministère de la Culture, 2019</t>
  </si>
  <si>
    <t>Chambord</t>
  </si>
  <si>
    <t>Source : Direction générale des patrimoines / DEPS, Ministère de la Culture, 2019</t>
  </si>
  <si>
    <t>Nouvelle-Aquitaine</t>
  </si>
  <si>
    <t>Total CMN</t>
  </si>
  <si>
    <t>10 premiers monuments</t>
  </si>
  <si>
    <t>Données du graphique 2 - Pays ayant le plus de biens inscrits patrimoine mondial de l'Unesco, par pays en 2018</t>
  </si>
  <si>
    <t>Données du graphique 1 - Evolution de la fréquentation des monuments nationaux 2012-2018</t>
  </si>
  <si>
    <t>Total CMN + Chambord</t>
  </si>
  <si>
    <t xml:space="preserve"> Monuments classés</t>
  </si>
  <si>
    <t>Monuments inscrits</t>
  </si>
  <si>
    <t>Ile-de-France</t>
  </si>
  <si>
    <t>Source : Base Mérimée/ DEPS, Ministère de la Culture, 2019</t>
  </si>
  <si>
    <t>CMN en Ile-de-France</t>
  </si>
  <si>
    <t>Nombre de monuments historiques</t>
  </si>
  <si>
    <t>Pourcentage du total</t>
  </si>
  <si>
    <t>Commune ou communauté de communes</t>
  </si>
  <si>
    <t>Département</t>
  </si>
  <si>
    <t>Région</t>
  </si>
  <si>
    <t>Etat</t>
  </si>
  <si>
    <t>Association</t>
  </si>
  <si>
    <t>Privé</t>
  </si>
  <si>
    <t>Propriété mixte</t>
  </si>
  <si>
    <t>Autres</t>
  </si>
  <si>
    <t>Non renseigné</t>
  </si>
  <si>
    <t>Tableau 2 -Répartition des monuments historiques par type de propriétaire en 2017</t>
  </si>
  <si>
    <t>Tableau 1 -Répartition des monuments historiques par région en 2017</t>
  </si>
  <si>
    <t>Tableau 2 - Répartition des monuments historiques (immeubles) par type de propriétaire en 2017</t>
  </si>
  <si>
    <t>Tableau 1 -Répartition des monuments historiques (immeubles) classés et inscrits par région en 2017</t>
  </si>
  <si>
    <t>Tableau 4 - Répartition des jardins remarquables par région en 2018</t>
  </si>
  <si>
    <t>Tableau 3 - Fréquentation des 10 premiers monuments nationaux en termes de visites en 2018</t>
  </si>
  <si>
    <t>Source : CMN / DPP-Direction générale des Patrimoines / DEPS, Ministère de la Culture, 2019</t>
  </si>
  <si>
    <t>Source : CMN / DPP-Direction générale des patrimoines / DEPS, Ministère de la Culture, 2019</t>
  </si>
  <si>
    <t>Autre propriété publique</t>
  </si>
  <si>
    <t>Outre-Mer</t>
  </si>
  <si>
    <t>1 765 350</t>
  </si>
  <si>
    <t>1 265 990</t>
  </si>
  <si>
    <t>903 050</t>
  </si>
  <si>
    <t>667 830</t>
  </si>
  <si>
    <t>538 870</t>
  </si>
  <si>
    <t>475 060</t>
  </si>
  <si>
    <t>214 550</t>
  </si>
  <si>
    <t>201 160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</si>
</sst>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8"/>
      <color theme="1"/>
      <name val="Arial Narrow"/>
      <family val="2"/>
    </font>
    <font>
      <sz val="8"/>
      <color theme="2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i/>
      <sz val="8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i/>
      <sz val="8"/>
      <color rgb="FF000000"/>
      <name val="Arial"/>
      <family val="2"/>
    </font>
    <font>
      <sz val="11"/>
      <color rgb="FF000000"/>
      <name val="Arial Narrow"/>
      <family val="2"/>
    </font>
    <font>
      <sz val="11"/>
      <color theme="1"/>
      <name val="Arial"/>
      <family val="2"/>
    </font>
    <font>
      <u/>
      <sz val="8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9" fontId="9" fillId="0" borderId="0" applyFill="0" applyBorder="0" applyAlignment="0" applyProtection="0"/>
    <xf numFmtId="0" fontId="13" fillId="0" borderId="0"/>
  </cellStyleXfs>
  <cellXfs count="5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9" fontId="5" fillId="0" borderId="0" xfId="0" applyNumberFormat="1" applyFont="1"/>
    <xf numFmtId="0" fontId="5" fillId="0" borderId="0" xfId="0" applyFont="1" applyAlignment="1">
      <alignment horizontal="right" vertical="center" wrapText="1"/>
    </xf>
    <xf numFmtId="9" fontId="5" fillId="0" borderId="0" xfId="1" applyFont="1"/>
    <xf numFmtId="164" fontId="5" fillId="0" borderId="0" xfId="0" applyNumberFormat="1" applyFont="1"/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0" fontId="6" fillId="0" borderId="1" xfId="0" applyFont="1" applyBorder="1"/>
    <xf numFmtId="0" fontId="5" fillId="0" borderId="1" xfId="0" applyFont="1" applyBorder="1"/>
    <xf numFmtId="0" fontId="6" fillId="0" borderId="2" xfId="0" applyFont="1" applyBorder="1"/>
    <xf numFmtId="0" fontId="5" fillId="0" borderId="2" xfId="0" applyFont="1" applyBorder="1"/>
    <xf numFmtId="9" fontId="5" fillId="0" borderId="2" xfId="1" applyFont="1" applyBorder="1"/>
    <xf numFmtId="164" fontId="5" fillId="0" borderId="2" xfId="0" applyNumberFormat="1" applyFont="1" applyBorder="1"/>
    <xf numFmtId="0" fontId="6" fillId="0" borderId="0" xfId="0" applyFont="1" applyBorder="1"/>
    <xf numFmtId="0" fontId="5" fillId="0" borderId="0" xfId="0" applyFont="1" applyBorder="1"/>
    <xf numFmtId="9" fontId="5" fillId="0" borderId="0" xfId="1" applyFont="1" applyBorder="1"/>
    <xf numFmtId="164" fontId="5" fillId="0" borderId="0" xfId="0" applyNumberFormat="1" applyFont="1" applyBorder="1"/>
    <xf numFmtId="0" fontId="6" fillId="0" borderId="3" xfId="0" applyFont="1" applyBorder="1"/>
    <xf numFmtId="3" fontId="6" fillId="0" borderId="3" xfId="0" applyNumberFormat="1" applyFont="1" applyBorder="1"/>
    <xf numFmtId="164" fontId="2" fillId="0" borderId="0" xfId="0" applyNumberFormat="1" applyFont="1"/>
    <xf numFmtId="3" fontId="5" fillId="0" borderId="0" xfId="0" applyNumberFormat="1" applyFont="1" applyFill="1"/>
    <xf numFmtId="2" fontId="5" fillId="0" borderId="0" xfId="0" applyNumberFormat="1" applyFont="1" applyAlignment="1">
      <alignment horizontal="right"/>
    </xf>
    <xf numFmtId="3" fontId="6" fillId="0" borderId="1" xfId="0" applyNumberFormat="1" applyFont="1" applyBorder="1" applyAlignment="1">
      <alignment horizontal="right"/>
    </xf>
    <xf numFmtId="0" fontId="1" fillId="0" borderId="0" xfId="4"/>
    <xf numFmtId="0" fontId="11" fillId="0" borderId="0" xfId="3" applyFont="1" applyFill="1"/>
    <xf numFmtId="0" fontId="12" fillId="0" borderId="0" xfId="3" applyFont="1"/>
    <xf numFmtId="0" fontId="12" fillId="0" borderId="0" xfId="3" applyFont="1" applyFill="1"/>
    <xf numFmtId="3" fontId="12" fillId="0" borderId="0" xfId="3" applyNumberFormat="1" applyFont="1"/>
    <xf numFmtId="0" fontId="14" fillId="0" borderId="0" xfId="7" applyFont="1"/>
    <xf numFmtId="0" fontId="15" fillId="0" borderId="0" xfId="7" applyFont="1"/>
    <xf numFmtId="0" fontId="16" fillId="0" borderId="1" xfId="7" applyFont="1" applyBorder="1"/>
    <xf numFmtId="0" fontId="17" fillId="0" borderId="0" xfId="7" applyFont="1"/>
    <xf numFmtId="0" fontId="18" fillId="0" borderId="0" xfId="7" applyFont="1"/>
    <xf numFmtId="4" fontId="11" fillId="0" borderId="0" xfId="3" applyNumberFormat="1" applyFont="1" applyFill="1" applyAlignment="1">
      <alignment horizontal="right"/>
    </xf>
    <xf numFmtId="4" fontId="12" fillId="0" borderId="0" xfId="3" applyNumberFormat="1" applyFont="1" applyAlignment="1">
      <alignment horizontal="right"/>
    </xf>
    <xf numFmtId="0" fontId="10" fillId="0" borderId="0" xfId="0" applyFont="1"/>
    <xf numFmtId="10" fontId="2" fillId="0" borderId="0" xfId="1" applyNumberFormat="1" applyFont="1"/>
    <xf numFmtId="9" fontId="5" fillId="0" borderId="4" xfId="1" applyFont="1" applyBorder="1"/>
    <xf numFmtId="3" fontId="5" fillId="0" borderId="4" xfId="0" applyNumberFormat="1" applyFont="1" applyBorder="1"/>
    <xf numFmtId="3" fontId="5" fillId="0" borderId="2" xfId="0" applyNumberFormat="1" applyFont="1" applyBorder="1"/>
    <xf numFmtId="3" fontId="2" fillId="0" borderId="0" xfId="0" applyNumberFormat="1" applyFont="1"/>
    <xf numFmtId="0" fontId="19" fillId="0" borderId="0" xfId="0" applyFont="1"/>
    <xf numFmtId="0" fontId="20" fillId="0" borderId="0" xfId="2" applyFont="1"/>
    <xf numFmtId="3" fontId="5" fillId="0" borderId="0" xfId="0" applyNumberFormat="1" applyFont="1" applyBorder="1"/>
  </cellXfs>
  <cellStyles count="8">
    <cellStyle name="Lien hypertexte" xfId="2" builtinId="8"/>
    <cellStyle name="Normal" xfId="0" builtinId="0"/>
    <cellStyle name="Normal 2" xfId="4"/>
    <cellStyle name="Normal 2 2" xfId="3"/>
    <cellStyle name="Normal 3" xfId="7"/>
    <cellStyle name="Pourcentage" xfId="1" builtinId="5"/>
    <cellStyle name="Pourcentage 2" xfId="5"/>
    <cellStyle name="Pourcentage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I19" sqref="I19"/>
    </sheetView>
  </sheetViews>
  <sheetFormatPr baseColWidth="10" defaultRowHeight="14.25" x14ac:dyDescent="0.2"/>
  <cols>
    <col min="1" max="16384" width="11.42578125" style="47"/>
  </cols>
  <sheetData>
    <row r="1" spans="1:2" x14ac:dyDescent="0.2">
      <c r="A1" s="5" t="s">
        <v>66</v>
      </c>
    </row>
    <row r="4" spans="1:2" x14ac:dyDescent="0.2">
      <c r="B4" s="48" t="s">
        <v>95</v>
      </c>
    </row>
    <row r="5" spans="1:2" x14ac:dyDescent="0.2">
      <c r="B5" s="48" t="s">
        <v>94</v>
      </c>
    </row>
    <row r="6" spans="1:2" x14ac:dyDescent="0.2">
      <c r="B6" s="48" t="s">
        <v>76</v>
      </c>
    </row>
    <row r="7" spans="1:2" x14ac:dyDescent="0.2">
      <c r="B7" s="48" t="s">
        <v>99</v>
      </c>
    </row>
    <row r="8" spans="1:2" x14ac:dyDescent="0.2">
      <c r="B8" s="48" t="s">
        <v>98</v>
      </c>
    </row>
    <row r="9" spans="1:2" x14ac:dyDescent="0.2">
      <c r="B9" s="48" t="s">
        <v>75</v>
      </c>
    </row>
  </sheetData>
  <hyperlinks>
    <hyperlink ref="B4" location="'Tableau 1'!A1" display="Tableau 1 -Répartition des monuments historiques par région en 2016"/>
    <hyperlink ref="B8" location="'Tableau 2'!A1" display="Tableau 2 - Répartition des jardins remarquables par région en 2016"/>
    <hyperlink ref="B7" location="'Tableau 3'!A1" display="Tableau 3 - Fréquentation des 10 premiers monuments nationaux en termes de visites en 2016"/>
    <hyperlink ref="B6" location="'Graphique 1'!A1" display="Données du graphique 1 - Pays ayant le plus de biens inscrits patrimoine mondial de l'Unesco, par pays en 2017"/>
    <hyperlink ref="B9" location="'Graphique 1'!A1" display="Données du graphique 1 - Pays ayant le plus de biens inscrits patrimoine mondial de l'Unesco, par pays en 2017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B25" sqref="B25"/>
    </sheetView>
  </sheetViews>
  <sheetFormatPr baseColWidth="10" defaultRowHeight="16.5" x14ac:dyDescent="0.3"/>
  <cols>
    <col min="1" max="1" width="24.28515625" style="1" customWidth="1"/>
    <col min="2" max="2" width="17.5703125" style="1" customWidth="1"/>
    <col min="3" max="3" width="16.85546875" style="1" customWidth="1"/>
    <col min="4" max="4" width="8.85546875" style="1" customWidth="1"/>
    <col min="5" max="5" width="10.42578125" style="1" customWidth="1"/>
    <col min="6" max="16384" width="11.42578125" style="1"/>
  </cols>
  <sheetData>
    <row r="1" spans="1:6" x14ac:dyDescent="0.3">
      <c r="A1" s="5" t="s">
        <v>97</v>
      </c>
      <c r="B1" s="4"/>
      <c r="C1" s="4"/>
    </row>
    <row r="2" spans="1:6" x14ac:dyDescent="0.3">
      <c r="A2" s="6" t="s">
        <v>67</v>
      </c>
      <c r="B2" s="4"/>
      <c r="C2" s="4"/>
    </row>
    <row r="3" spans="1:6" x14ac:dyDescent="0.3">
      <c r="A3" s="41"/>
      <c r="B3" s="13" t="s">
        <v>78</v>
      </c>
      <c r="C3" s="13" t="s">
        <v>79</v>
      </c>
      <c r="D3" s="13" t="s">
        <v>16</v>
      </c>
      <c r="E3" s="13" t="s">
        <v>20</v>
      </c>
      <c r="F3" s="41"/>
    </row>
    <row r="4" spans="1:6" x14ac:dyDescent="0.3">
      <c r="A4" s="5" t="s">
        <v>0</v>
      </c>
      <c r="B4" s="12">
        <v>1338</v>
      </c>
      <c r="C4" s="12">
        <v>3473</v>
      </c>
      <c r="D4" s="12">
        <f>B4+C4</f>
        <v>4811</v>
      </c>
      <c r="E4" s="9">
        <f>D4/D18</f>
        <v>0.10623826874240919</v>
      </c>
      <c r="F4"/>
    </row>
    <row r="5" spans="1:6" x14ac:dyDescent="0.3">
      <c r="A5" s="5" t="s">
        <v>1</v>
      </c>
      <c r="B5" s="12">
        <v>1021</v>
      </c>
      <c r="C5" s="12">
        <v>2635</v>
      </c>
      <c r="D5" s="12">
        <f t="shared" ref="D5:D18" si="0">B5+C5</f>
        <v>3656</v>
      </c>
      <c r="E5" s="9">
        <f>D5/D18</f>
        <v>8.0733134592028272E-2</v>
      </c>
      <c r="F5"/>
    </row>
    <row r="6" spans="1:6" x14ac:dyDescent="0.3">
      <c r="A6" s="5" t="s">
        <v>2</v>
      </c>
      <c r="B6" s="12">
        <v>1102</v>
      </c>
      <c r="C6" s="12">
        <v>2019</v>
      </c>
      <c r="D6" s="12">
        <f t="shared" si="0"/>
        <v>3121</v>
      </c>
      <c r="E6" s="9">
        <f>D6/D18</f>
        <v>6.8919068124102909E-2</v>
      </c>
      <c r="F6"/>
    </row>
    <row r="7" spans="1:6" x14ac:dyDescent="0.3">
      <c r="A7" s="5" t="s">
        <v>3</v>
      </c>
      <c r="B7" s="12">
        <v>762</v>
      </c>
      <c r="C7" s="12">
        <v>2048</v>
      </c>
      <c r="D7" s="12">
        <f t="shared" si="0"/>
        <v>2810</v>
      </c>
      <c r="E7" s="9">
        <f>D7/D18</f>
        <v>6.2051451915645359E-2</v>
      </c>
      <c r="F7"/>
    </row>
    <row r="8" spans="1:6" x14ac:dyDescent="0.3">
      <c r="A8" s="5" t="s">
        <v>4</v>
      </c>
      <c r="B8" s="12">
        <v>137</v>
      </c>
      <c r="C8" s="12">
        <v>184</v>
      </c>
      <c r="D8" s="12">
        <f t="shared" si="0"/>
        <v>321</v>
      </c>
      <c r="E8" s="9">
        <f>D8/D18</f>
        <v>7.0884398807552172E-3</v>
      </c>
      <c r="F8"/>
    </row>
    <row r="9" spans="1:6" x14ac:dyDescent="0.3">
      <c r="A9" s="5" t="s">
        <v>5</v>
      </c>
      <c r="B9" s="12">
        <v>1579</v>
      </c>
      <c r="C9" s="12">
        <v>2984</v>
      </c>
      <c r="D9" s="12">
        <f t="shared" si="0"/>
        <v>4563</v>
      </c>
      <c r="E9" s="9">
        <f>D9/D18</f>
        <v>0.10076184166942696</v>
      </c>
      <c r="F9"/>
    </row>
    <row r="10" spans="1:6" x14ac:dyDescent="0.3">
      <c r="A10" s="5" t="s">
        <v>6</v>
      </c>
      <c r="B10" s="12">
        <v>1066</v>
      </c>
      <c r="C10" s="12">
        <v>2077</v>
      </c>
      <c r="D10" s="12">
        <f t="shared" si="0"/>
        <v>3143</v>
      </c>
      <c r="E10" s="9">
        <f>D10/D18</f>
        <v>6.9404880203157784E-2</v>
      </c>
      <c r="F10"/>
    </row>
    <row r="11" spans="1:6" x14ac:dyDescent="0.3">
      <c r="A11" s="5" t="s">
        <v>80</v>
      </c>
      <c r="B11" s="12">
        <v>1038</v>
      </c>
      <c r="C11" s="12">
        <v>2832</v>
      </c>
      <c r="D11" s="12">
        <f t="shared" si="0"/>
        <v>3870</v>
      </c>
      <c r="E11" s="9">
        <f>D11/D18</f>
        <v>8.5458761179198414E-2</v>
      </c>
      <c r="F11"/>
    </row>
    <row r="12" spans="1:6" x14ac:dyDescent="0.3">
      <c r="A12" s="5" t="s">
        <v>8</v>
      </c>
      <c r="B12" s="12">
        <v>859</v>
      </c>
      <c r="C12" s="12">
        <v>2182</v>
      </c>
      <c r="D12" s="12">
        <f t="shared" si="0"/>
        <v>3041</v>
      </c>
      <c r="E12" s="9">
        <f>D12/D18</f>
        <v>6.7152478745721542E-2</v>
      </c>
      <c r="F12"/>
    </row>
    <row r="13" spans="1:6" x14ac:dyDescent="0.3">
      <c r="A13" s="5" t="s">
        <v>72</v>
      </c>
      <c r="B13" s="12">
        <v>1710</v>
      </c>
      <c r="C13" s="12">
        <v>4495</v>
      </c>
      <c r="D13" s="12">
        <f t="shared" si="0"/>
        <v>6205</v>
      </c>
      <c r="E13" s="9">
        <f>D13/D18</f>
        <v>0.13702108866070442</v>
      </c>
      <c r="F13"/>
    </row>
    <row r="14" spans="1:6" x14ac:dyDescent="0.3">
      <c r="A14" s="5" t="s">
        <v>10</v>
      </c>
      <c r="B14" s="12">
        <v>1374</v>
      </c>
      <c r="C14" s="12">
        <v>3472</v>
      </c>
      <c r="D14" s="12">
        <f t="shared" si="0"/>
        <v>4846</v>
      </c>
      <c r="E14" s="9">
        <f>D14/D18</f>
        <v>0.10701115159545103</v>
      </c>
      <c r="F14"/>
    </row>
    <row r="15" spans="1:6" x14ac:dyDescent="0.3">
      <c r="A15" s="5" t="s">
        <v>11</v>
      </c>
      <c r="B15" s="12">
        <v>582</v>
      </c>
      <c r="C15" s="12">
        <v>1540</v>
      </c>
      <c r="D15" s="12">
        <f t="shared" si="0"/>
        <v>2122</v>
      </c>
      <c r="E15" s="9">
        <f>D15/D18</f>
        <v>4.6858783261565638E-2</v>
      </c>
      <c r="F15"/>
    </row>
    <row r="16" spans="1:6" x14ac:dyDescent="0.3">
      <c r="A16" s="5" t="s">
        <v>12</v>
      </c>
      <c r="B16" s="12">
        <v>834</v>
      </c>
      <c r="C16" s="12">
        <v>1433</v>
      </c>
      <c r="D16" s="12">
        <f t="shared" si="0"/>
        <v>2267</v>
      </c>
      <c r="E16" s="9">
        <f>D16/D18</f>
        <v>5.0060726509881859E-2</v>
      </c>
      <c r="F16"/>
    </row>
    <row r="17" spans="1:6" x14ac:dyDescent="0.3">
      <c r="A17" s="5" t="s">
        <v>103</v>
      </c>
      <c r="B17" s="12">
        <v>115</v>
      </c>
      <c r="C17" s="12">
        <v>394</v>
      </c>
      <c r="D17" s="12">
        <f t="shared" si="0"/>
        <v>509</v>
      </c>
      <c r="E17" s="9">
        <f>D17/D18</f>
        <v>1.1239924919951419E-2</v>
      </c>
      <c r="F17"/>
    </row>
    <row r="18" spans="1:6" ht="17.25" thickBot="1" x14ac:dyDescent="0.35">
      <c r="A18" s="15" t="s">
        <v>16</v>
      </c>
      <c r="B18" s="45">
        <f>SUM(B4:B17)</f>
        <v>13517</v>
      </c>
      <c r="C18" s="45">
        <f>SUM(C4:C17)</f>
        <v>31768</v>
      </c>
      <c r="D18" s="45">
        <f t="shared" si="0"/>
        <v>45285</v>
      </c>
      <c r="E18" s="17">
        <f>SUM(E4:E17)</f>
        <v>0.99999999999999989</v>
      </c>
      <c r="F18"/>
    </row>
    <row r="19" spans="1:6" ht="17.25" thickTop="1" x14ac:dyDescent="0.3">
      <c r="A19" s="19"/>
      <c r="B19" s="49"/>
      <c r="C19" s="49"/>
      <c r="D19" s="49"/>
      <c r="E19" s="21"/>
      <c r="F19"/>
    </row>
    <row r="20" spans="1:6" x14ac:dyDescent="0.3">
      <c r="A20" s="6" t="s">
        <v>81</v>
      </c>
      <c r="B20" s="7"/>
      <c r="C20" s="7"/>
      <c r="D20" s="46"/>
    </row>
    <row r="23" spans="1:6" x14ac:dyDescent="0.3">
      <c r="B23" s="42"/>
      <c r="C23" s="42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A16" sqref="A16"/>
    </sheetView>
  </sheetViews>
  <sheetFormatPr baseColWidth="10" defaultRowHeight="16.5" x14ac:dyDescent="0.3"/>
  <cols>
    <col min="1" max="1" width="35.140625" style="1" customWidth="1"/>
    <col min="2" max="2" width="19.42578125" style="1" customWidth="1"/>
    <col min="3" max="3" width="16.85546875" style="1" customWidth="1"/>
    <col min="4" max="4" width="8.85546875" style="1" customWidth="1"/>
    <col min="5" max="5" width="10.42578125" style="1" customWidth="1"/>
    <col min="6" max="16384" width="11.42578125" style="1"/>
  </cols>
  <sheetData>
    <row r="1" spans="1:3" x14ac:dyDescent="0.3">
      <c r="A1" s="5" t="s">
        <v>96</v>
      </c>
      <c r="B1" s="4"/>
      <c r="C1" s="4"/>
    </row>
    <row r="2" spans="1:3" x14ac:dyDescent="0.3">
      <c r="A2" s="6" t="s">
        <v>67</v>
      </c>
    </row>
    <row r="3" spans="1:3" x14ac:dyDescent="0.3">
      <c r="A3" s="4"/>
      <c r="B3" s="5" t="s">
        <v>83</v>
      </c>
      <c r="C3" s="5" t="s">
        <v>84</v>
      </c>
    </row>
    <row r="4" spans="1:3" x14ac:dyDescent="0.3">
      <c r="A4" s="5" t="s">
        <v>85</v>
      </c>
      <c r="B4" s="44">
        <v>18593</v>
      </c>
      <c r="C4" s="43">
        <v>0.41057745390305839</v>
      </c>
    </row>
    <row r="5" spans="1:3" x14ac:dyDescent="0.3">
      <c r="A5" s="5" t="s">
        <v>86</v>
      </c>
      <c r="B5" s="12">
        <v>645</v>
      </c>
      <c r="C5" s="9">
        <v>1.4243126863199736E-2</v>
      </c>
    </row>
    <row r="6" spans="1:3" x14ac:dyDescent="0.3">
      <c r="A6" s="5" t="s">
        <v>87</v>
      </c>
      <c r="B6" s="12">
        <v>47</v>
      </c>
      <c r="C6" s="9">
        <v>1.0378712597990504E-3</v>
      </c>
    </row>
    <row r="7" spans="1:3" x14ac:dyDescent="0.3">
      <c r="A7" s="5" t="s">
        <v>88</v>
      </c>
      <c r="B7" s="12">
        <v>1660</v>
      </c>
      <c r="C7" s="9">
        <v>3.6656729601413272E-2</v>
      </c>
    </row>
    <row r="8" spans="1:3" x14ac:dyDescent="0.3">
      <c r="A8" s="5" t="s">
        <v>102</v>
      </c>
      <c r="B8" s="12">
        <v>255</v>
      </c>
      <c r="C8" s="9">
        <v>5.631003643590593E-3</v>
      </c>
    </row>
    <row r="9" spans="1:3" x14ac:dyDescent="0.3">
      <c r="A9" s="5" t="s">
        <v>89</v>
      </c>
      <c r="B9" s="12">
        <v>973</v>
      </c>
      <c r="C9" s="9">
        <v>2.1486143314563323E-2</v>
      </c>
    </row>
    <row r="10" spans="1:3" x14ac:dyDescent="0.3">
      <c r="A10" s="5" t="s">
        <v>90</v>
      </c>
      <c r="B10" s="12">
        <v>20066</v>
      </c>
      <c r="C10" s="9">
        <v>0.44310478083250526</v>
      </c>
    </row>
    <row r="11" spans="1:3" x14ac:dyDescent="0.3">
      <c r="A11" s="5" t="s">
        <v>91</v>
      </c>
      <c r="B11" s="12">
        <v>1445</v>
      </c>
      <c r="C11" s="9">
        <v>3.1909020647013363E-2</v>
      </c>
    </row>
    <row r="12" spans="1:3" x14ac:dyDescent="0.3">
      <c r="A12" s="5" t="s">
        <v>92</v>
      </c>
      <c r="B12" s="12">
        <v>28</v>
      </c>
      <c r="C12" s="9">
        <v>3.0915314121673844E-4</v>
      </c>
    </row>
    <row r="13" spans="1:3" x14ac:dyDescent="0.3">
      <c r="A13" s="5" t="s">
        <v>93</v>
      </c>
      <c r="B13" s="12">
        <v>1573</v>
      </c>
      <c r="C13" s="9">
        <v>3.4735563652423543E-2</v>
      </c>
    </row>
    <row r="14" spans="1:3" ht="17.25" thickBot="1" x14ac:dyDescent="0.35">
      <c r="A14" s="15" t="s">
        <v>16</v>
      </c>
      <c r="B14" s="45">
        <v>45285</v>
      </c>
      <c r="C14" s="17">
        <v>1</v>
      </c>
    </row>
    <row r="15" spans="1:3" ht="17.25" thickTop="1" x14ac:dyDescent="0.3"/>
    <row r="16" spans="1:3" x14ac:dyDescent="0.3">
      <c r="A16" s="6" t="s">
        <v>81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zoomScaleNormal="100" workbookViewId="0">
      <selection activeCell="A10" sqref="A10"/>
    </sheetView>
  </sheetViews>
  <sheetFormatPr baseColWidth="10" defaultColWidth="11.5703125" defaultRowHeight="15" x14ac:dyDescent="0.25"/>
  <cols>
    <col min="1" max="1" width="29.28515625" style="30" customWidth="1"/>
    <col min="2" max="2" width="14.42578125" style="30" customWidth="1"/>
    <col min="3" max="3" width="9.7109375" style="31" customWidth="1"/>
    <col min="4" max="4" width="10.85546875" style="31" customWidth="1"/>
    <col min="5" max="5" width="9.140625" style="31" customWidth="1"/>
    <col min="6" max="6" width="8.140625" style="31" customWidth="1"/>
    <col min="7" max="7" width="10.28515625" style="31" customWidth="1"/>
    <col min="8" max="8" width="10" style="31" customWidth="1"/>
    <col min="9" max="9" width="7.140625" style="32" customWidth="1"/>
    <col min="10" max="11" width="7" style="29" customWidth="1"/>
    <col min="12" max="16384" width="11.5703125" style="29"/>
  </cols>
  <sheetData>
    <row r="1" spans="1:14" s="2" customFormat="1" ht="12.75" x14ac:dyDescent="0.25">
      <c r="A1" s="5" t="s">
        <v>76</v>
      </c>
      <c r="B1" s="4"/>
    </row>
    <row r="2" spans="1:14" x14ac:dyDescent="0.25">
      <c r="A2" s="6" t="s">
        <v>65</v>
      </c>
    </row>
    <row r="3" spans="1:14" s="32" customFormat="1" x14ac:dyDescent="0.25">
      <c r="A3" s="34"/>
      <c r="B3" s="34"/>
      <c r="C3" s="34"/>
      <c r="D3" s="34"/>
      <c r="E3" s="35"/>
      <c r="F3" s="35"/>
      <c r="G3" s="35"/>
      <c r="H3" s="35"/>
      <c r="J3" s="29"/>
      <c r="K3" s="29"/>
      <c r="L3" s="29"/>
      <c r="M3" s="29"/>
      <c r="N3" s="29"/>
    </row>
    <row r="4" spans="1:14" s="32" customFormat="1" x14ac:dyDescent="0.25">
      <c r="A4" s="35"/>
      <c r="B4" s="36">
        <v>2012</v>
      </c>
      <c r="C4" s="36">
        <v>2013</v>
      </c>
      <c r="D4" s="36">
        <v>2014</v>
      </c>
      <c r="E4" s="36">
        <v>2015</v>
      </c>
      <c r="F4" s="36">
        <v>2016</v>
      </c>
      <c r="G4" s="36">
        <v>2017</v>
      </c>
      <c r="H4" s="36">
        <v>2018</v>
      </c>
      <c r="J4" s="29"/>
      <c r="K4" s="29"/>
      <c r="L4" s="29"/>
      <c r="M4" s="29"/>
      <c r="N4" s="29"/>
    </row>
    <row r="5" spans="1:14" s="32" customFormat="1" x14ac:dyDescent="0.25">
      <c r="A5" s="37" t="s">
        <v>77</v>
      </c>
      <c r="B5" s="33">
        <v>9850428</v>
      </c>
      <c r="C5" s="33">
        <v>9979354</v>
      </c>
      <c r="D5" s="33">
        <v>10245705</v>
      </c>
      <c r="E5" s="33">
        <v>9993793</v>
      </c>
      <c r="F5" s="33">
        <v>9099620</v>
      </c>
      <c r="G5" s="33">
        <v>10286636</v>
      </c>
      <c r="H5" s="33">
        <v>11056700</v>
      </c>
      <c r="J5" s="29"/>
      <c r="K5" s="29"/>
      <c r="L5" s="29"/>
      <c r="M5" s="29"/>
      <c r="N5" s="29"/>
    </row>
    <row r="6" spans="1:14" s="32" customFormat="1" x14ac:dyDescent="0.25">
      <c r="A6" s="37" t="s">
        <v>73</v>
      </c>
      <c r="B6" s="33">
        <v>9074684</v>
      </c>
      <c r="C6" s="33">
        <v>9227714</v>
      </c>
      <c r="D6" s="33">
        <v>9534989</v>
      </c>
      <c r="E6" s="33">
        <v>9210443</v>
      </c>
      <c r="F6" s="33">
        <v>8577244</v>
      </c>
      <c r="G6" s="33">
        <v>9369035</v>
      </c>
      <c r="H6" s="33">
        <v>10170612</v>
      </c>
      <c r="J6" s="29"/>
      <c r="K6" s="29"/>
      <c r="L6" s="29"/>
      <c r="M6" s="29"/>
      <c r="N6" s="29"/>
    </row>
    <row r="7" spans="1:14" s="32" customFormat="1" x14ac:dyDescent="0.25">
      <c r="A7" s="37" t="s">
        <v>74</v>
      </c>
      <c r="B7" s="33">
        <v>7342343</v>
      </c>
      <c r="C7" s="33">
        <v>7393204</v>
      </c>
      <c r="D7" s="33">
        <v>7509583</v>
      </c>
      <c r="E7" s="33">
        <v>7235548</v>
      </c>
      <c r="F7" s="33">
        <v>6489057</v>
      </c>
      <c r="G7" s="33">
        <v>7414388</v>
      </c>
      <c r="H7" s="33">
        <v>8151860</v>
      </c>
      <c r="J7" s="29"/>
      <c r="K7" s="29"/>
      <c r="L7" s="29"/>
      <c r="M7" s="29"/>
      <c r="N7" s="29"/>
    </row>
    <row r="8" spans="1:14" s="32" customFormat="1" x14ac:dyDescent="0.25">
      <c r="A8" s="37" t="s">
        <v>82</v>
      </c>
      <c r="B8" s="33">
        <v>4893386</v>
      </c>
      <c r="C8" s="33">
        <v>5050057</v>
      </c>
      <c r="D8" s="33">
        <v>5073074</v>
      </c>
      <c r="E8" s="33">
        <v>4763675</v>
      </c>
      <c r="F8" s="33">
        <v>4118525</v>
      </c>
      <c r="G8" s="33">
        <v>4759821</v>
      </c>
      <c r="H8" s="33">
        <v>5345488</v>
      </c>
      <c r="J8" s="29"/>
      <c r="K8" s="29"/>
      <c r="L8" s="29"/>
      <c r="M8" s="29"/>
      <c r="N8" s="29"/>
    </row>
    <row r="9" spans="1:14" s="32" customFormat="1" x14ac:dyDescent="0.25">
      <c r="A9" s="37"/>
      <c r="B9" s="33"/>
      <c r="C9" s="33"/>
      <c r="D9" s="33"/>
      <c r="E9" s="33"/>
      <c r="F9" s="33"/>
      <c r="G9" s="33"/>
      <c r="H9" s="33"/>
      <c r="J9" s="29"/>
      <c r="K9" s="29"/>
      <c r="L9" s="29"/>
      <c r="M9" s="29"/>
      <c r="N9" s="29"/>
    </row>
    <row r="10" spans="1:14" s="32" customFormat="1" x14ac:dyDescent="0.25">
      <c r="A10" s="34" t="s">
        <v>101</v>
      </c>
      <c r="B10" s="35"/>
      <c r="C10" s="35"/>
      <c r="D10" s="35"/>
      <c r="E10" s="35"/>
      <c r="F10" s="35"/>
      <c r="G10" s="35"/>
      <c r="H10" s="35"/>
      <c r="J10" s="29"/>
      <c r="K10" s="29"/>
      <c r="L10" s="29"/>
      <c r="M10" s="29"/>
      <c r="N10" s="29"/>
    </row>
    <row r="11" spans="1:14" s="32" customFormat="1" ht="16.5" x14ac:dyDescent="0.3">
      <c r="A11" s="38"/>
      <c r="B11" s="38"/>
      <c r="C11" s="38"/>
      <c r="D11" s="38"/>
      <c r="E11" s="38"/>
      <c r="F11" s="38"/>
      <c r="G11" s="38"/>
      <c r="H11" s="38"/>
      <c r="J11" s="29"/>
      <c r="K11" s="29"/>
      <c r="L11" s="29"/>
      <c r="M11" s="29"/>
      <c r="N11" s="29"/>
    </row>
    <row r="12" spans="1:14" s="32" customFormat="1" ht="16.5" x14ac:dyDescent="0.3">
      <c r="A12" s="38"/>
      <c r="B12" s="38"/>
      <c r="C12" s="38"/>
      <c r="D12" s="38"/>
      <c r="E12" s="38"/>
      <c r="F12" s="38"/>
      <c r="G12" s="38"/>
      <c r="H12" s="38"/>
      <c r="J12" s="29"/>
      <c r="K12" s="29"/>
      <c r="L12" s="29"/>
      <c r="M12" s="29"/>
      <c r="N12" s="29"/>
    </row>
    <row r="13" spans="1:14" s="32" customFormat="1" ht="16.5" x14ac:dyDescent="0.3">
      <c r="A13" s="38"/>
      <c r="B13" s="38"/>
      <c r="C13" s="38"/>
      <c r="D13" s="38"/>
      <c r="E13" s="38"/>
      <c r="F13" s="38"/>
      <c r="G13" s="38"/>
      <c r="H13" s="38"/>
      <c r="J13" s="29"/>
      <c r="K13" s="29"/>
      <c r="L13" s="29"/>
      <c r="M13" s="29"/>
      <c r="N13" s="29"/>
    </row>
    <row r="14" spans="1:14" s="32" customFormat="1" ht="16.5" x14ac:dyDescent="0.3">
      <c r="A14" s="38"/>
      <c r="B14" s="38"/>
      <c r="C14" s="38"/>
      <c r="D14" s="38"/>
      <c r="E14" s="38"/>
      <c r="F14" s="38"/>
      <c r="G14" s="38"/>
      <c r="H14" s="38"/>
      <c r="J14" s="29"/>
      <c r="K14" s="29"/>
      <c r="L14" s="29"/>
      <c r="M14" s="29"/>
      <c r="N14" s="29"/>
    </row>
    <row r="15" spans="1:14" s="32" customFormat="1" ht="16.5" x14ac:dyDescent="0.3">
      <c r="A15" s="38"/>
      <c r="B15" s="38"/>
      <c r="C15" s="38"/>
      <c r="D15" s="38"/>
      <c r="E15" s="38"/>
      <c r="F15" s="38"/>
      <c r="G15" s="38"/>
      <c r="H15" s="38"/>
      <c r="J15" s="29"/>
      <c r="K15" s="29"/>
      <c r="L15" s="29"/>
      <c r="M15" s="29"/>
      <c r="N15" s="29"/>
    </row>
    <row r="16" spans="1:14" s="32" customFormat="1" ht="16.5" x14ac:dyDescent="0.3">
      <c r="A16" s="38"/>
      <c r="B16" s="38"/>
      <c r="C16" s="38"/>
      <c r="D16" s="38"/>
      <c r="E16" s="38"/>
      <c r="F16" s="38"/>
      <c r="G16" s="38"/>
      <c r="H16" s="38"/>
      <c r="J16" s="29"/>
      <c r="K16" s="29"/>
      <c r="L16" s="29"/>
      <c r="M16" s="29"/>
      <c r="N16" s="29"/>
    </row>
    <row r="17" spans="1:14" s="32" customFormat="1" ht="16.5" x14ac:dyDescent="0.3">
      <c r="A17" s="38"/>
      <c r="B17" s="38"/>
      <c r="C17" s="38"/>
      <c r="D17" s="38"/>
      <c r="E17" s="38"/>
      <c r="F17" s="38"/>
      <c r="G17" s="38"/>
      <c r="H17" s="38"/>
      <c r="J17" s="29"/>
      <c r="K17" s="29"/>
      <c r="L17" s="29"/>
      <c r="M17" s="29"/>
      <c r="N17" s="29"/>
    </row>
    <row r="18" spans="1:14" s="32" customFormat="1" ht="16.5" x14ac:dyDescent="0.3">
      <c r="A18" s="38"/>
      <c r="B18" s="38"/>
      <c r="C18" s="38"/>
      <c r="D18" s="38"/>
      <c r="E18" s="38"/>
      <c r="F18" s="38"/>
      <c r="G18" s="38"/>
      <c r="H18" s="38"/>
      <c r="J18" s="29"/>
      <c r="K18" s="29"/>
      <c r="L18" s="29"/>
      <c r="M18" s="29"/>
      <c r="N18" s="29"/>
    </row>
    <row r="19" spans="1:14" s="32" customFormat="1" ht="16.5" x14ac:dyDescent="0.3">
      <c r="A19" s="38"/>
      <c r="B19" s="38"/>
      <c r="C19" s="38"/>
      <c r="D19" s="38"/>
      <c r="E19" s="38"/>
      <c r="F19" s="38"/>
      <c r="G19" s="38"/>
      <c r="H19" s="38"/>
      <c r="J19" s="29"/>
      <c r="K19" s="29"/>
      <c r="L19" s="29"/>
      <c r="M19" s="29"/>
      <c r="N19" s="29"/>
    </row>
    <row r="20" spans="1:14" s="32" customFormat="1" ht="16.5" x14ac:dyDescent="0.3">
      <c r="A20" s="38"/>
      <c r="B20" s="38"/>
      <c r="C20" s="38"/>
      <c r="D20" s="38"/>
      <c r="E20" s="38"/>
      <c r="F20" s="38"/>
      <c r="G20" s="38"/>
      <c r="H20" s="38"/>
      <c r="J20" s="29"/>
      <c r="K20" s="29"/>
      <c r="L20" s="29"/>
      <c r="M20" s="29"/>
      <c r="N20" s="29"/>
    </row>
    <row r="21" spans="1:14" s="32" customFormat="1" ht="16.5" x14ac:dyDescent="0.3">
      <c r="A21" s="38"/>
      <c r="B21" s="38"/>
      <c r="C21" s="38"/>
      <c r="D21" s="38"/>
      <c r="E21" s="38"/>
      <c r="F21" s="38"/>
      <c r="G21" s="38"/>
      <c r="H21" s="38"/>
      <c r="J21" s="29"/>
      <c r="K21" s="29"/>
      <c r="L21" s="29"/>
      <c r="M21" s="29"/>
      <c r="N21" s="29"/>
    </row>
    <row r="22" spans="1:14" s="32" customFormat="1" ht="16.5" x14ac:dyDescent="0.3">
      <c r="A22" s="38"/>
      <c r="B22" s="38"/>
      <c r="C22" s="38"/>
      <c r="D22" s="38"/>
      <c r="E22" s="38"/>
      <c r="F22" s="38"/>
      <c r="G22" s="38"/>
      <c r="H22" s="38"/>
      <c r="J22" s="29"/>
      <c r="K22" s="29"/>
      <c r="L22" s="29"/>
      <c r="M22" s="29"/>
      <c r="N22" s="29"/>
    </row>
    <row r="23" spans="1:14" s="32" customFormat="1" ht="16.5" x14ac:dyDescent="0.3">
      <c r="A23" s="38"/>
      <c r="B23" s="38"/>
      <c r="C23" s="38"/>
      <c r="D23" s="38"/>
      <c r="E23" s="38"/>
      <c r="F23" s="38"/>
      <c r="G23" s="38"/>
      <c r="H23" s="38"/>
      <c r="J23" s="29"/>
      <c r="K23" s="29"/>
      <c r="L23" s="29"/>
      <c r="M23" s="29"/>
      <c r="N23" s="29"/>
    </row>
    <row r="24" spans="1:14" s="32" customFormat="1" ht="16.5" x14ac:dyDescent="0.3">
      <c r="A24" s="38"/>
      <c r="B24" s="38"/>
      <c r="C24" s="38"/>
      <c r="D24" s="38"/>
      <c r="E24" s="38"/>
      <c r="F24" s="38"/>
      <c r="G24" s="38"/>
      <c r="H24" s="38"/>
      <c r="J24" s="29"/>
      <c r="K24" s="29"/>
      <c r="L24" s="29"/>
      <c r="M24" s="29"/>
      <c r="N24" s="29"/>
    </row>
    <row r="25" spans="1:14" s="32" customFormat="1" ht="16.5" x14ac:dyDescent="0.3">
      <c r="A25" s="38"/>
      <c r="B25" s="38"/>
      <c r="C25" s="38"/>
      <c r="D25" s="38"/>
      <c r="E25" s="38"/>
      <c r="F25" s="38"/>
      <c r="G25" s="38"/>
      <c r="H25" s="38"/>
      <c r="J25" s="29"/>
      <c r="K25" s="29"/>
      <c r="L25" s="29"/>
      <c r="M25" s="29"/>
      <c r="N25" s="29"/>
    </row>
    <row r="26" spans="1:14" s="32" customFormat="1" ht="16.5" x14ac:dyDescent="0.3">
      <c r="A26" s="38"/>
      <c r="B26" s="38"/>
      <c r="C26" s="38"/>
      <c r="D26" s="38"/>
      <c r="E26" s="38"/>
      <c r="F26" s="38"/>
      <c r="G26" s="38"/>
      <c r="H26" s="38"/>
      <c r="J26" s="29"/>
      <c r="K26" s="29"/>
      <c r="L26" s="29"/>
      <c r="M26" s="29"/>
      <c r="N26" s="29"/>
    </row>
    <row r="28" spans="1:14" s="32" customFormat="1" x14ac:dyDescent="0.25">
      <c r="A28" s="39"/>
      <c r="B28" s="39"/>
      <c r="C28" s="40"/>
      <c r="D28" s="40"/>
      <c r="E28" s="31"/>
      <c r="F28" s="31"/>
      <c r="G28" s="31"/>
      <c r="H28" s="31"/>
      <c r="J28" s="29"/>
      <c r="K28" s="29"/>
      <c r="L28" s="29"/>
      <c r="M28" s="29"/>
      <c r="N28" s="29"/>
    </row>
    <row r="29" spans="1:14" s="32" customFormat="1" x14ac:dyDescent="0.25">
      <c r="A29" s="39"/>
      <c r="B29" s="39"/>
      <c r="C29" s="40"/>
      <c r="D29" s="40"/>
      <c r="E29" s="31"/>
      <c r="F29" s="31"/>
      <c r="G29" s="31"/>
      <c r="H29" s="31"/>
      <c r="J29" s="29"/>
      <c r="K29" s="29"/>
      <c r="L29" s="29"/>
      <c r="M29" s="29"/>
      <c r="N29" s="29"/>
    </row>
    <row r="30" spans="1:14" s="32" customFormat="1" x14ac:dyDescent="0.25">
      <c r="A30" s="39"/>
      <c r="B30" s="39"/>
      <c r="C30" s="40"/>
      <c r="D30" s="40"/>
      <c r="E30" s="31"/>
      <c r="F30" s="31"/>
      <c r="G30" s="31"/>
      <c r="H30" s="31"/>
      <c r="J30" s="29"/>
      <c r="K30" s="29"/>
      <c r="L30" s="29"/>
      <c r="M30" s="29"/>
      <c r="N30" s="29"/>
    </row>
    <row r="31" spans="1:14" s="32" customFormat="1" x14ac:dyDescent="0.25">
      <c r="A31" s="39"/>
      <c r="B31" s="39"/>
      <c r="C31" s="40"/>
      <c r="D31" s="40"/>
      <c r="E31" s="31"/>
      <c r="F31" s="31"/>
      <c r="G31" s="31"/>
      <c r="H31" s="31"/>
      <c r="J31" s="29"/>
      <c r="K31" s="29"/>
      <c r="L31" s="29"/>
      <c r="M31" s="29"/>
      <c r="N31" s="29"/>
    </row>
    <row r="32" spans="1:14" s="32" customFormat="1" x14ac:dyDescent="0.25">
      <c r="A32" s="39"/>
      <c r="B32" s="39"/>
      <c r="C32" s="40"/>
      <c r="D32" s="40"/>
      <c r="E32" s="31"/>
      <c r="F32" s="31"/>
      <c r="G32" s="31"/>
      <c r="H32" s="31"/>
      <c r="J32" s="29"/>
      <c r="K32" s="29"/>
      <c r="L32" s="29"/>
      <c r="M32" s="29"/>
      <c r="N32" s="29"/>
    </row>
    <row r="33" spans="1:14" s="31" customFormat="1" x14ac:dyDescent="0.25">
      <c r="A33" s="39"/>
      <c r="B33" s="39"/>
      <c r="C33" s="40"/>
      <c r="D33" s="40"/>
      <c r="I33" s="32"/>
      <c r="J33" s="29"/>
      <c r="K33" s="29"/>
      <c r="L33" s="29"/>
      <c r="M33" s="29"/>
      <c r="N33" s="29"/>
    </row>
    <row r="34" spans="1:14" s="31" customFormat="1" x14ac:dyDescent="0.25">
      <c r="A34" s="39"/>
      <c r="B34" s="39"/>
      <c r="C34" s="40"/>
      <c r="D34" s="40"/>
      <c r="I34" s="32"/>
      <c r="J34" s="29"/>
      <c r="K34" s="29"/>
      <c r="L34" s="29"/>
      <c r="M34" s="29"/>
      <c r="N34" s="29"/>
    </row>
    <row r="35" spans="1:14" s="31" customFormat="1" x14ac:dyDescent="0.25">
      <c r="A35" s="39"/>
      <c r="B35" s="39"/>
      <c r="C35" s="40"/>
      <c r="D35" s="40"/>
      <c r="I35" s="32"/>
      <c r="J35" s="29"/>
      <c r="K35" s="29"/>
      <c r="L35" s="29"/>
      <c r="M35" s="29"/>
      <c r="N35" s="29"/>
    </row>
    <row r="36" spans="1:14" s="31" customFormat="1" x14ac:dyDescent="0.25">
      <c r="A36" s="39"/>
      <c r="B36" s="39"/>
      <c r="C36" s="40"/>
      <c r="D36" s="40"/>
      <c r="I36" s="32"/>
      <c r="J36" s="29"/>
      <c r="K36" s="29"/>
      <c r="L36" s="29"/>
      <c r="M36" s="29"/>
      <c r="N36" s="29"/>
    </row>
    <row r="37" spans="1:14" s="31" customFormat="1" x14ac:dyDescent="0.25">
      <c r="A37" s="39"/>
      <c r="B37" s="39"/>
      <c r="C37" s="40"/>
      <c r="D37" s="40"/>
      <c r="I37" s="32"/>
      <c r="J37" s="29"/>
      <c r="K37" s="29"/>
      <c r="L37" s="29"/>
      <c r="M37" s="29"/>
      <c r="N37" s="29"/>
    </row>
    <row r="38" spans="1:14" s="31" customFormat="1" x14ac:dyDescent="0.25">
      <c r="A38" s="39"/>
      <c r="B38" s="39"/>
      <c r="C38" s="40"/>
      <c r="D38" s="40"/>
      <c r="I38" s="32"/>
      <c r="J38" s="29"/>
      <c r="K38" s="29"/>
      <c r="L38" s="29"/>
      <c r="M38" s="29"/>
      <c r="N38" s="29"/>
    </row>
    <row r="39" spans="1:14" s="31" customFormat="1" x14ac:dyDescent="0.25">
      <c r="A39" s="39"/>
      <c r="B39" s="39"/>
      <c r="C39" s="40"/>
      <c r="D39" s="40"/>
      <c r="I39" s="32"/>
      <c r="J39" s="29"/>
      <c r="K39" s="29"/>
      <c r="L39" s="29"/>
      <c r="M39" s="29"/>
      <c r="N39" s="29"/>
    </row>
    <row r="40" spans="1:14" s="31" customFormat="1" x14ac:dyDescent="0.25">
      <c r="A40" s="39"/>
      <c r="B40" s="39"/>
      <c r="C40" s="40"/>
      <c r="D40" s="40"/>
      <c r="I40" s="32"/>
      <c r="J40" s="29"/>
      <c r="K40" s="29"/>
      <c r="L40" s="29"/>
      <c r="M40" s="29"/>
      <c r="N40" s="29"/>
    </row>
  </sheetData>
  <sortState ref="A5:H8">
    <sortCondition descending="1" ref="H5:H8"/>
  </sortState>
  <pageMargins left="0.7" right="0.7" top="0.75" bottom="0.75" header="0.3" footer="0.3"/>
  <pageSetup paperSize="9" scale="6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="110" zoomScaleNormal="110" workbookViewId="0">
      <selection activeCell="C20" sqref="C20"/>
    </sheetView>
  </sheetViews>
  <sheetFormatPr baseColWidth="10" defaultRowHeight="11.25" x14ac:dyDescent="0.2"/>
  <cols>
    <col min="1" max="1" width="19.42578125" style="4" customWidth="1"/>
    <col min="2" max="2" width="19.85546875" style="4" customWidth="1"/>
    <col min="3" max="16384" width="11.42578125" style="4"/>
  </cols>
  <sheetData>
    <row r="1" spans="1:6" x14ac:dyDescent="0.2">
      <c r="A1" s="5" t="s">
        <v>99</v>
      </c>
    </row>
    <row r="2" spans="1:6" x14ac:dyDescent="0.2">
      <c r="A2" s="6" t="s">
        <v>65</v>
      </c>
    </row>
    <row r="3" spans="1:6" x14ac:dyDescent="0.2">
      <c r="C3" s="11"/>
      <c r="F3" s="11"/>
    </row>
    <row r="4" spans="1:6" x14ac:dyDescent="0.2">
      <c r="A4" s="13" t="s">
        <v>22</v>
      </c>
      <c r="B4" s="13" t="s">
        <v>23</v>
      </c>
      <c r="C4" s="13">
        <v>2015</v>
      </c>
      <c r="D4" s="13">
        <v>2016</v>
      </c>
      <c r="E4" s="13">
        <v>2017</v>
      </c>
      <c r="F4" s="13">
        <v>2018</v>
      </c>
    </row>
    <row r="5" spans="1:6" x14ac:dyDescent="0.2">
      <c r="A5" s="4" t="s">
        <v>24</v>
      </c>
      <c r="B5" s="4" t="s">
        <v>29</v>
      </c>
      <c r="C5" s="27" t="s">
        <v>104</v>
      </c>
      <c r="D5" s="12">
        <v>1342360</v>
      </c>
      <c r="E5" s="12">
        <v>1596610</v>
      </c>
      <c r="F5" s="12">
        <v>1698140</v>
      </c>
    </row>
    <row r="6" spans="1:6" x14ac:dyDescent="0.2">
      <c r="A6" s="4" t="s">
        <v>25</v>
      </c>
      <c r="B6" s="4" t="s">
        <v>30</v>
      </c>
      <c r="C6" s="27" t="s">
        <v>105</v>
      </c>
      <c r="D6" s="12">
        <v>1174120</v>
      </c>
      <c r="E6" s="26">
        <v>1245390</v>
      </c>
      <c r="F6" s="12">
        <v>1396530</v>
      </c>
    </row>
    <row r="7" spans="1:6" x14ac:dyDescent="0.2">
      <c r="A7" s="4" t="s">
        <v>24</v>
      </c>
      <c r="B7" s="4" t="s">
        <v>31</v>
      </c>
      <c r="C7" s="27" t="s">
        <v>106</v>
      </c>
      <c r="D7" s="12">
        <v>910890</v>
      </c>
      <c r="E7" s="12">
        <v>1060340</v>
      </c>
      <c r="F7" s="12">
        <v>1270490</v>
      </c>
    </row>
    <row r="8" spans="1:6" x14ac:dyDescent="0.2">
      <c r="A8" s="4" t="s">
        <v>70</v>
      </c>
      <c r="B8" s="4" t="s">
        <v>36</v>
      </c>
      <c r="C8" s="11">
        <v>783350</v>
      </c>
      <c r="D8" s="12">
        <v>728130</v>
      </c>
      <c r="E8" s="12">
        <v>916890</v>
      </c>
      <c r="F8" s="12">
        <v>886090</v>
      </c>
    </row>
    <row r="9" spans="1:6" x14ac:dyDescent="0.2">
      <c r="A9" s="4" t="s">
        <v>24</v>
      </c>
      <c r="B9" s="4" t="s">
        <v>32</v>
      </c>
      <c r="C9" s="27" t="s">
        <v>107</v>
      </c>
      <c r="D9" s="12">
        <v>597760</v>
      </c>
      <c r="E9" s="12">
        <v>726620</v>
      </c>
      <c r="F9" s="12">
        <v>859800</v>
      </c>
    </row>
    <row r="10" spans="1:6" x14ac:dyDescent="0.2">
      <c r="A10" s="4" t="s">
        <v>26</v>
      </c>
      <c r="B10" s="4" t="s">
        <v>33</v>
      </c>
      <c r="C10" s="27" t="s">
        <v>108</v>
      </c>
      <c r="D10" s="12">
        <v>550720</v>
      </c>
      <c r="E10" s="12">
        <v>549020</v>
      </c>
      <c r="F10" s="12">
        <v>597210</v>
      </c>
    </row>
    <row r="11" spans="1:6" x14ac:dyDescent="0.2">
      <c r="A11" s="4" t="s">
        <v>24</v>
      </c>
      <c r="B11" s="4" t="s">
        <v>34</v>
      </c>
      <c r="C11" s="27" t="s">
        <v>109</v>
      </c>
      <c r="D11" s="12">
        <v>407780</v>
      </c>
      <c r="E11" s="12">
        <v>436210</v>
      </c>
      <c r="F11" s="12">
        <v>476320</v>
      </c>
    </row>
    <row r="12" spans="1:6" x14ac:dyDescent="0.2">
      <c r="A12" s="4" t="s">
        <v>24</v>
      </c>
      <c r="B12" s="4" t="s">
        <v>35</v>
      </c>
      <c r="C12" s="27" t="s">
        <v>39</v>
      </c>
      <c r="D12" s="12">
        <v>355730</v>
      </c>
      <c r="E12" s="12">
        <v>390880</v>
      </c>
      <c r="F12" s="12">
        <v>440490</v>
      </c>
    </row>
    <row r="13" spans="1:6" x14ac:dyDescent="0.2">
      <c r="A13" s="4" t="s">
        <v>27</v>
      </c>
      <c r="B13" s="4" t="s">
        <v>36</v>
      </c>
      <c r="C13" s="27" t="s">
        <v>110</v>
      </c>
      <c r="D13" s="12">
        <v>219770</v>
      </c>
      <c r="E13" s="12">
        <v>280840</v>
      </c>
      <c r="F13" s="12">
        <v>307290</v>
      </c>
    </row>
    <row r="14" spans="1:6" x14ac:dyDescent="0.2">
      <c r="A14" s="4" t="s">
        <v>28</v>
      </c>
      <c r="B14" s="4" t="s">
        <v>36</v>
      </c>
      <c r="C14" s="27" t="s">
        <v>111</v>
      </c>
      <c r="D14" s="12">
        <v>201780</v>
      </c>
      <c r="E14" s="4">
        <v>211580</v>
      </c>
      <c r="F14" s="12">
        <v>219500</v>
      </c>
    </row>
    <row r="15" spans="1:6" x14ac:dyDescent="0.2">
      <c r="A15" s="13" t="s">
        <v>37</v>
      </c>
      <c r="B15" s="13"/>
      <c r="C15" s="28">
        <v>7235550</v>
      </c>
      <c r="D15" s="28">
        <v>6489040</v>
      </c>
      <c r="E15" s="28">
        <v>7414380</v>
      </c>
      <c r="F15" s="28">
        <v>8151860</v>
      </c>
    </row>
    <row r="16" spans="1:6" ht="12" thickBot="1" x14ac:dyDescent="0.25">
      <c r="A16" s="23" t="s">
        <v>38</v>
      </c>
      <c r="B16" s="23"/>
      <c r="C16" s="24">
        <v>9993790</v>
      </c>
      <c r="D16" s="24">
        <v>9100340</v>
      </c>
      <c r="E16" s="24">
        <v>10286640</v>
      </c>
      <c r="F16" s="24">
        <v>11056700</v>
      </c>
    </row>
    <row r="18" spans="1:1" s="6" customFormat="1" x14ac:dyDescent="0.2">
      <c r="A18" s="6" t="s">
        <v>100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25" sqref="A25"/>
    </sheetView>
  </sheetViews>
  <sheetFormatPr baseColWidth="10" defaultRowHeight="16.5" x14ac:dyDescent="0.3"/>
  <cols>
    <col min="1" max="1" width="27.42578125" style="1" customWidth="1"/>
    <col min="2" max="2" width="18.85546875" style="1" customWidth="1"/>
    <col min="3" max="3" width="11.42578125" style="1"/>
    <col min="4" max="4" width="21.5703125" style="1" customWidth="1"/>
    <col min="5" max="5" width="11.42578125" style="1"/>
    <col min="6" max="6" width="12" style="1" customWidth="1"/>
    <col min="7" max="16384" width="11.42578125" style="1"/>
  </cols>
  <sheetData>
    <row r="1" spans="1:6" x14ac:dyDescent="0.3">
      <c r="A1" s="5" t="s">
        <v>98</v>
      </c>
      <c r="B1" s="4"/>
      <c r="C1" s="4"/>
      <c r="D1" s="4"/>
      <c r="E1" s="4"/>
    </row>
    <row r="2" spans="1:6" x14ac:dyDescent="0.3">
      <c r="A2" s="6" t="s">
        <v>67</v>
      </c>
      <c r="B2" s="4"/>
      <c r="C2" s="4"/>
      <c r="D2" s="4"/>
      <c r="E2" s="4"/>
    </row>
    <row r="3" spans="1:6" x14ac:dyDescent="0.3">
      <c r="A3" s="5"/>
      <c r="B3" s="4"/>
      <c r="C3" s="4"/>
      <c r="D3" s="4"/>
      <c r="E3" s="4"/>
    </row>
    <row r="4" spans="1:6" x14ac:dyDescent="0.3">
      <c r="A4" s="5"/>
      <c r="B4" s="14" t="s">
        <v>19</v>
      </c>
      <c r="C4" s="14" t="s">
        <v>20</v>
      </c>
      <c r="D4" s="14" t="s">
        <v>21</v>
      </c>
      <c r="E4" s="20"/>
    </row>
    <row r="5" spans="1:6" x14ac:dyDescent="0.3">
      <c r="A5" s="5" t="s">
        <v>0</v>
      </c>
      <c r="B5" s="8">
        <v>30</v>
      </c>
      <c r="C5" s="9">
        <f>B5/B$23</f>
        <v>6.9605568445475635E-2</v>
      </c>
      <c r="D5" s="10">
        <f>(B5/69711)*10000</f>
        <v>4.3034815165468867</v>
      </c>
      <c r="E5" s="10"/>
      <c r="F5" s="25"/>
    </row>
    <row r="6" spans="1:6" x14ac:dyDescent="0.3">
      <c r="A6" s="5" t="s">
        <v>1</v>
      </c>
      <c r="B6" s="8">
        <v>30</v>
      </c>
      <c r="C6" s="9">
        <f t="shared" ref="C6:C23" si="0">B6/B$23</f>
        <v>6.9605568445475635E-2</v>
      </c>
      <c r="D6" s="10">
        <v>6.3</v>
      </c>
      <c r="E6" s="10"/>
      <c r="F6" s="25"/>
    </row>
    <row r="7" spans="1:6" x14ac:dyDescent="0.3">
      <c r="A7" s="5" t="s">
        <v>2</v>
      </c>
      <c r="B7" s="8">
        <v>22</v>
      </c>
      <c r="C7" s="9">
        <f t="shared" si="0"/>
        <v>5.1044083526682132E-2</v>
      </c>
      <c r="D7" s="10">
        <v>8.0858571008526905</v>
      </c>
      <c r="E7" s="10"/>
      <c r="F7" s="25"/>
    </row>
    <row r="8" spans="1:6" x14ac:dyDescent="0.3">
      <c r="A8" s="5" t="s">
        <v>3</v>
      </c>
      <c r="B8" s="8">
        <v>30</v>
      </c>
      <c r="C8" s="9">
        <f t="shared" si="0"/>
        <v>6.9605568445475635E-2</v>
      </c>
      <c r="D8" s="10">
        <v>7.6626395238946641</v>
      </c>
      <c r="E8" s="10"/>
      <c r="F8" s="25"/>
    </row>
    <row r="9" spans="1:6" x14ac:dyDescent="0.3">
      <c r="A9" s="5" t="s">
        <v>4</v>
      </c>
      <c r="B9" s="8">
        <v>2</v>
      </c>
      <c r="C9" s="9">
        <f t="shared" si="0"/>
        <v>4.6403712296983757E-3</v>
      </c>
      <c r="D9" s="10">
        <v>2.3041474654377878</v>
      </c>
      <c r="E9" s="10"/>
      <c r="F9" s="25"/>
    </row>
    <row r="10" spans="1:6" x14ac:dyDescent="0.3">
      <c r="A10" s="5" t="s">
        <v>5</v>
      </c>
      <c r="B10" s="8">
        <v>47</v>
      </c>
      <c r="C10" s="9">
        <f t="shared" si="0"/>
        <v>0.10904872389791183</v>
      </c>
      <c r="D10" s="10">
        <v>8.1834485400379577</v>
      </c>
      <c r="E10" s="10"/>
      <c r="F10" s="25"/>
    </row>
    <row r="11" spans="1:6" x14ac:dyDescent="0.3">
      <c r="A11" s="5" t="s">
        <v>6</v>
      </c>
      <c r="B11" s="8">
        <v>30</v>
      </c>
      <c r="C11" s="9">
        <f t="shared" si="0"/>
        <v>6.9605568445475635E-2</v>
      </c>
      <c r="D11" s="10">
        <f>B11/31806*10000</f>
        <v>9.4321826070552728</v>
      </c>
      <c r="E11" s="10"/>
      <c r="F11" s="25"/>
    </row>
    <row r="12" spans="1:6" x14ac:dyDescent="0.3">
      <c r="A12" s="5" t="s">
        <v>7</v>
      </c>
      <c r="B12" s="8">
        <v>35</v>
      </c>
      <c r="C12" s="9">
        <f t="shared" si="0"/>
        <v>8.1206496519721574E-2</v>
      </c>
      <c r="D12" s="10">
        <f>35/12011*10000</f>
        <v>29.139955041212222</v>
      </c>
      <c r="E12" s="10"/>
      <c r="F12" s="25"/>
    </row>
    <row r="13" spans="1:6" x14ac:dyDescent="0.3">
      <c r="A13" s="5" t="s">
        <v>8</v>
      </c>
      <c r="B13" s="8">
        <v>40</v>
      </c>
      <c r="C13" s="9">
        <f t="shared" si="0"/>
        <v>9.2807424593967514E-2</v>
      </c>
      <c r="D13" s="10">
        <f>B13/29907*10000</f>
        <v>13.374795198448524</v>
      </c>
      <c r="E13" s="10"/>
      <c r="F13" s="25"/>
    </row>
    <row r="14" spans="1:6" x14ac:dyDescent="0.3">
      <c r="A14" s="5" t="s">
        <v>9</v>
      </c>
      <c r="B14" s="8">
        <v>54</v>
      </c>
      <c r="C14" s="9">
        <f t="shared" si="0"/>
        <v>0.12529002320185614</v>
      </c>
      <c r="D14" s="10">
        <v>6.4258175067828072</v>
      </c>
      <c r="E14" s="10"/>
      <c r="F14" s="25"/>
    </row>
    <row r="15" spans="1:6" x14ac:dyDescent="0.3">
      <c r="A15" s="5" t="s">
        <v>10</v>
      </c>
      <c r="B15" s="8">
        <v>35</v>
      </c>
      <c r="C15" s="9">
        <f t="shared" si="0"/>
        <v>8.1206496519721574E-2</v>
      </c>
      <c r="D15" s="10">
        <f>B15/72724*10000</f>
        <v>4.8127165722457512</v>
      </c>
      <c r="E15" s="10"/>
      <c r="F15" s="25"/>
    </row>
    <row r="16" spans="1:6" x14ac:dyDescent="0.3">
      <c r="A16" s="5" t="s">
        <v>11</v>
      </c>
      <c r="B16" s="8">
        <v>21</v>
      </c>
      <c r="C16" s="9">
        <f t="shared" si="0"/>
        <v>4.8723897911832945E-2</v>
      </c>
      <c r="D16" s="10">
        <f>B16/32082*10000</f>
        <v>6.5457265756498977</v>
      </c>
      <c r="E16" s="10"/>
      <c r="F16" s="25"/>
    </row>
    <row r="17" spans="1:6" x14ac:dyDescent="0.3">
      <c r="A17" s="5" t="s">
        <v>12</v>
      </c>
      <c r="B17" s="8">
        <v>45</v>
      </c>
      <c r="C17" s="9">
        <f t="shared" si="0"/>
        <v>0.10440835266821345</v>
      </c>
      <c r="D17" s="10">
        <f>B17/31400*10000</f>
        <v>14.331210191082802</v>
      </c>
      <c r="E17" s="10"/>
      <c r="F17" s="25"/>
    </row>
    <row r="18" spans="1:6" x14ac:dyDescent="0.3">
      <c r="A18" s="5" t="s">
        <v>13</v>
      </c>
      <c r="B18" s="8">
        <v>5</v>
      </c>
      <c r="C18" s="9">
        <f t="shared" si="0"/>
        <v>1.1600928074245939E-2</v>
      </c>
      <c r="D18" s="10">
        <v>30.712530712530711</v>
      </c>
      <c r="E18" s="10"/>
      <c r="F18" s="25"/>
    </row>
    <row r="19" spans="1:6" x14ac:dyDescent="0.3">
      <c r="A19" s="5" t="s">
        <v>14</v>
      </c>
      <c r="B19" s="8">
        <v>4</v>
      </c>
      <c r="C19" s="9">
        <f t="shared" si="0"/>
        <v>9.2807424593967514E-3</v>
      </c>
      <c r="D19" s="10">
        <v>35.460992907801419</v>
      </c>
      <c r="E19" s="10"/>
      <c r="F19" s="25"/>
    </row>
    <row r="20" spans="1:6" x14ac:dyDescent="0.3">
      <c r="A20" s="5" t="s">
        <v>15</v>
      </c>
      <c r="B20" s="8">
        <v>1</v>
      </c>
      <c r="C20" s="9">
        <f t="shared" si="0"/>
        <v>2.3201856148491878E-3</v>
      </c>
      <c r="D20" s="10">
        <v>3.9936102236421727</v>
      </c>
      <c r="E20" s="10"/>
      <c r="F20" s="25"/>
    </row>
    <row r="21" spans="1:6" x14ac:dyDescent="0.3">
      <c r="A21" s="5" t="s">
        <v>17</v>
      </c>
      <c r="B21" s="8">
        <v>0</v>
      </c>
      <c r="C21" s="9">
        <f t="shared" si="0"/>
        <v>0</v>
      </c>
      <c r="D21" s="10">
        <v>0</v>
      </c>
      <c r="E21" s="10"/>
      <c r="F21" s="25"/>
    </row>
    <row r="22" spans="1:6" x14ac:dyDescent="0.3">
      <c r="A22" s="5" t="s">
        <v>18</v>
      </c>
      <c r="B22" s="8">
        <v>0</v>
      </c>
      <c r="C22" s="9">
        <f t="shared" si="0"/>
        <v>0</v>
      </c>
      <c r="D22" s="10">
        <v>0</v>
      </c>
      <c r="E22" s="10"/>
      <c r="F22" s="25"/>
    </row>
    <row r="23" spans="1:6" ht="17.25" thickBot="1" x14ac:dyDescent="0.35">
      <c r="A23" s="15" t="s">
        <v>16</v>
      </c>
      <c r="B23" s="16">
        <f>SUM(B5:B22)</f>
        <v>431</v>
      </c>
      <c r="C23" s="17">
        <f t="shared" si="0"/>
        <v>1</v>
      </c>
      <c r="D23" s="18">
        <v>6.5707173454301921</v>
      </c>
      <c r="E23" s="22"/>
      <c r="F23" s="25"/>
    </row>
    <row r="24" spans="1:6" ht="17.25" thickTop="1" x14ac:dyDescent="0.3">
      <c r="A24" s="19"/>
      <c r="B24" s="20"/>
      <c r="C24" s="21"/>
      <c r="D24" s="22"/>
      <c r="E24" s="22"/>
    </row>
    <row r="25" spans="1:6" x14ac:dyDescent="0.3">
      <c r="A25" s="6" t="s">
        <v>71</v>
      </c>
      <c r="B25" s="4"/>
      <c r="C25" s="4"/>
      <c r="D25" s="4"/>
      <c r="E25" s="4"/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abSelected="1" workbookViewId="0">
      <selection activeCell="A16" sqref="A16"/>
    </sheetView>
  </sheetViews>
  <sheetFormatPr baseColWidth="10" defaultRowHeight="12.75" x14ac:dyDescent="0.25"/>
  <cols>
    <col min="1" max="1" width="15.7109375" style="2" customWidth="1"/>
    <col min="2" max="16384" width="11.42578125" style="2"/>
  </cols>
  <sheetData>
    <row r="1" spans="1:2" x14ac:dyDescent="0.25">
      <c r="A1" s="5" t="s">
        <v>75</v>
      </c>
      <c r="B1" s="4"/>
    </row>
    <row r="2" spans="1:2" x14ac:dyDescent="0.25">
      <c r="A2" s="6" t="s">
        <v>65</v>
      </c>
      <c r="B2" s="4"/>
    </row>
    <row r="3" spans="1:2" x14ac:dyDescent="0.25">
      <c r="A3" s="6"/>
      <c r="B3" s="4"/>
    </row>
    <row r="4" spans="1:2" x14ac:dyDescent="0.25">
      <c r="A4" s="5" t="s">
        <v>63</v>
      </c>
      <c r="B4" s="5" t="s">
        <v>64</v>
      </c>
    </row>
    <row r="5" spans="1:2" x14ac:dyDescent="0.25">
      <c r="A5" s="4" t="s">
        <v>51</v>
      </c>
      <c r="B5" s="4">
        <v>54</v>
      </c>
    </row>
    <row r="6" spans="1:2" x14ac:dyDescent="0.25">
      <c r="A6" s="4" t="s">
        <v>44</v>
      </c>
      <c r="B6" s="4">
        <v>53</v>
      </c>
    </row>
    <row r="7" spans="1:2" x14ac:dyDescent="0.25">
      <c r="A7" s="4" t="s">
        <v>58</v>
      </c>
      <c r="B7" s="4">
        <v>47</v>
      </c>
    </row>
    <row r="8" spans="1:2" x14ac:dyDescent="0.25">
      <c r="A8" s="4" t="s">
        <v>46</v>
      </c>
      <c r="B8" s="4">
        <v>44</v>
      </c>
    </row>
    <row r="9" spans="1:2" x14ac:dyDescent="0.25">
      <c r="A9" s="4" t="s">
        <v>47</v>
      </c>
      <c r="B9" s="4">
        <v>44</v>
      </c>
    </row>
    <row r="10" spans="1:2" x14ac:dyDescent="0.25">
      <c r="A10" s="4" t="s">
        <v>49</v>
      </c>
      <c r="B10" s="4">
        <v>37</v>
      </c>
    </row>
    <row r="11" spans="1:2" x14ac:dyDescent="0.25">
      <c r="A11" s="4" t="s">
        <v>53</v>
      </c>
      <c r="B11" s="4">
        <v>35</v>
      </c>
    </row>
    <row r="12" spans="1:2" x14ac:dyDescent="0.25">
      <c r="A12" s="4" t="s">
        <v>61</v>
      </c>
      <c r="B12" s="4">
        <v>31</v>
      </c>
    </row>
    <row r="13" spans="1:2" x14ac:dyDescent="0.25">
      <c r="A13" s="4" t="s">
        <v>68</v>
      </c>
      <c r="B13" s="4">
        <v>28</v>
      </c>
    </row>
    <row r="14" spans="1:2" x14ac:dyDescent="0.25">
      <c r="A14" s="4" t="s">
        <v>50</v>
      </c>
      <c r="B14" s="4">
        <v>23</v>
      </c>
    </row>
    <row r="15" spans="1:2" x14ac:dyDescent="0.25">
      <c r="A15" s="4"/>
      <c r="B15" s="4"/>
    </row>
    <row r="16" spans="1:2" x14ac:dyDescent="0.25">
      <c r="A16" s="6" t="s">
        <v>69</v>
      </c>
      <c r="B16" s="4"/>
    </row>
    <row r="30" spans="1:2" x14ac:dyDescent="0.25">
      <c r="A30" s="3" t="s">
        <v>62</v>
      </c>
      <c r="B30" s="3">
        <v>21</v>
      </c>
    </row>
    <row r="31" spans="1:2" x14ac:dyDescent="0.25">
      <c r="A31" s="3" t="s">
        <v>52</v>
      </c>
      <c r="B31" s="3">
        <v>20</v>
      </c>
    </row>
    <row r="32" spans="1:2" x14ac:dyDescent="0.25">
      <c r="A32" s="3" t="s">
        <v>42</v>
      </c>
      <c r="B32" s="3">
        <v>20</v>
      </c>
    </row>
    <row r="33" spans="1:2" x14ac:dyDescent="0.25">
      <c r="A33" s="3" t="s">
        <v>40</v>
      </c>
      <c r="B33" s="3">
        <v>19</v>
      </c>
    </row>
    <row r="34" spans="1:2" x14ac:dyDescent="0.25">
      <c r="A34" s="3" t="s">
        <v>48</v>
      </c>
      <c r="B34" s="3">
        <v>18</v>
      </c>
    </row>
    <row r="35" spans="1:2" x14ac:dyDescent="0.25">
      <c r="A35" s="3" t="s">
        <v>60</v>
      </c>
      <c r="B35" s="3">
        <v>17</v>
      </c>
    </row>
    <row r="36" spans="1:2" x14ac:dyDescent="0.25">
      <c r="A36" s="3" t="s">
        <v>43</v>
      </c>
      <c r="B36" s="3">
        <v>16</v>
      </c>
    </row>
    <row r="37" spans="1:2" x14ac:dyDescent="0.25">
      <c r="A37" s="3" t="s">
        <v>56</v>
      </c>
      <c r="B37" s="3">
        <v>14</v>
      </c>
    </row>
    <row r="38" spans="1:2" x14ac:dyDescent="0.25">
      <c r="A38" s="3" t="s">
        <v>59</v>
      </c>
      <c r="B38" s="3">
        <v>13</v>
      </c>
    </row>
    <row r="39" spans="1:2" x14ac:dyDescent="0.25">
      <c r="A39" s="3" t="s">
        <v>45</v>
      </c>
      <c r="B39" s="3">
        <v>12</v>
      </c>
    </row>
    <row r="40" spans="1:2" x14ac:dyDescent="0.25">
      <c r="A40" s="3" t="s">
        <v>55</v>
      </c>
      <c r="B40" s="3">
        <v>12</v>
      </c>
    </row>
    <row r="41" spans="1:2" x14ac:dyDescent="0.25">
      <c r="A41" s="3" t="s">
        <v>57</v>
      </c>
      <c r="B41" s="3">
        <v>12</v>
      </c>
    </row>
    <row r="42" spans="1:2" x14ac:dyDescent="0.25">
      <c r="A42" s="3" t="s">
        <v>54</v>
      </c>
      <c r="B42" s="3">
        <v>11</v>
      </c>
    </row>
    <row r="43" spans="1:2" x14ac:dyDescent="0.25">
      <c r="A43" s="3" t="s">
        <v>41</v>
      </c>
      <c r="B43" s="3">
        <v>10</v>
      </c>
    </row>
  </sheetData>
  <sortState ref="A2:B25">
    <sortCondition descending="1" ref="B2:B25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Sommaire</vt:lpstr>
      <vt:lpstr>Tableau 1</vt:lpstr>
      <vt:lpstr>Tableau 2</vt:lpstr>
      <vt:lpstr>Graphique 1</vt:lpstr>
      <vt:lpstr>Tableau 3</vt:lpstr>
      <vt:lpstr>Tableau 4</vt:lpstr>
      <vt:lpstr>Graphique 2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tristan.picard tristan.picard</dc:creator>
  <cp:lastModifiedBy>edwige.millery</cp:lastModifiedBy>
  <dcterms:created xsi:type="dcterms:W3CDTF">2018-03-23T13:32:18Z</dcterms:created>
  <dcterms:modified xsi:type="dcterms:W3CDTF">2019-06-12T14:54:06Z</dcterms:modified>
</cp:coreProperties>
</file>