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CTIVITE\Z-CHIFFRES CLES\CHIFFRES CLES 2018\Fichiers données pour mise en ligne\"/>
    </mc:Choice>
  </mc:AlternateContent>
  <bookViews>
    <workbookView xWindow="0" yWindow="0" windowWidth="21570" windowHeight="7155" tabRatio="750"/>
  </bookViews>
  <sheets>
    <sheet name="Sommaire" sheetId="1" r:id="rId1"/>
    <sheet name="Graphique 1" sheetId="2" r:id="rId2"/>
    <sheet name="Graphique 2" sheetId="3" r:id="rId3"/>
    <sheet name="Tableau 1" sheetId="4" r:id="rId4"/>
    <sheet name="Tableau 2" sheetId="8" r:id="rId5"/>
    <sheet name="Tableau 3" sheetId="10" r:id="rId6"/>
    <sheet name="Graphique 3" sheetId="9" r:id="rId7"/>
    <sheet name="Graphique 4" sheetId="7" r:id="rId8"/>
    <sheet name="Graphique 5" sheetId="5" r:id="rId9"/>
    <sheet name="Graphique 6" sheetId="11" r:id="rId10"/>
  </sheets>
  <definedNames>
    <definedName name="_xlnm.Print_Area" localSheetId="1">'Graphique 1'!$A$1:$AB$120</definedName>
  </definedNames>
  <calcPr calcId="162913"/>
</workbook>
</file>

<file path=xl/calcChain.xml><?xml version="1.0" encoding="utf-8"?>
<calcChain xmlns="http://schemas.openxmlformats.org/spreadsheetml/2006/main">
  <c r="C73" i="11" l="1"/>
  <c r="D73" i="11"/>
  <c r="E73" i="11"/>
  <c r="F73" i="11"/>
  <c r="G73" i="11"/>
  <c r="H73" i="11"/>
  <c r="I73" i="11"/>
  <c r="J73" i="11"/>
  <c r="K73" i="11"/>
  <c r="L73" i="11"/>
  <c r="M73" i="11"/>
  <c r="N73" i="11"/>
  <c r="C72" i="11"/>
  <c r="D72" i="11"/>
  <c r="E72" i="11"/>
  <c r="F72" i="11"/>
  <c r="G72" i="11"/>
  <c r="H72" i="11"/>
  <c r="I72" i="11"/>
  <c r="J72" i="11"/>
  <c r="K72" i="11"/>
  <c r="L72" i="11"/>
  <c r="M72" i="11"/>
  <c r="N72" i="11"/>
  <c r="B73" i="11"/>
  <c r="B72" i="11"/>
  <c r="P53" i="11"/>
  <c r="P52" i="11"/>
  <c r="D69" i="11"/>
  <c r="E69" i="11"/>
  <c r="F69" i="11"/>
  <c r="G69" i="11"/>
  <c r="H69" i="11"/>
  <c r="I69" i="11"/>
  <c r="J69" i="11"/>
  <c r="K69" i="11"/>
  <c r="L69" i="11"/>
  <c r="M69" i="11"/>
  <c r="D68" i="11"/>
  <c r="E68" i="11"/>
  <c r="F68" i="11"/>
  <c r="G68" i="11"/>
  <c r="H68" i="11"/>
  <c r="I68" i="11"/>
  <c r="J68" i="11"/>
  <c r="K68" i="11"/>
  <c r="L68" i="11"/>
  <c r="M68" i="11"/>
  <c r="D67" i="11"/>
  <c r="E67" i="11"/>
  <c r="F67" i="11"/>
  <c r="G67" i="11"/>
  <c r="H67" i="11"/>
  <c r="I67" i="11"/>
  <c r="J67" i="11"/>
  <c r="K67" i="11"/>
  <c r="L67" i="11"/>
  <c r="M67" i="11"/>
  <c r="D66" i="11"/>
  <c r="E66" i="11"/>
  <c r="F66" i="11"/>
  <c r="G66" i="11"/>
  <c r="H66" i="11"/>
  <c r="I66" i="11"/>
  <c r="J66" i="11"/>
  <c r="K66" i="11"/>
  <c r="L66" i="11"/>
  <c r="M66" i="11"/>
  <c r="D65" i="11"/>
  <c r="E65" i="11"/>
  <c r="F65" i="11"/>
  <c r="G65" i="11"/>
  <c r="H65" i="11"/>
  <c r="I65" i="11"/>
  <c r="J65" i="11"/>
  <c r="K65" i="11"/>
  <c r="L65" i="11"/>
  <c r="M65" i="11"/>
  <c r="C68" i="11"/>
  <c r="C67" i="11"/>
  <c r="C66" i="11"/>
  <c r="C69" i="11"/>
  <c r="C65" i="11"/>
  <c r="D52" i="7"/>
  <c r="D53" i="7"/>
  <c r="D54" i="7"/>
  <c r="D55" i="7"/>
  <c r="D51" i="7"/>
  <c r="Q40" i="8" l="1"/>
  <c r="P40" i="8"/>
  <c r="O40" i="8"/>
  <c r="Q39" i="8"/>
  <c r="I40" i="8"/>
  <c r="J40" i="8"/>
  <c r="K40" i="8"/>
  <c r="L40" i="8"/>
  <c r="M40" i="8"/>
  <c r="H40" i="8"/>
  <c r="M42" i="8"/>
  <c r="H41" i="8"/>
  <c r="I41" i="8"/>
  <c r="J41" i="8"/>
  <c r="K41" i="8"/>
  <c r="L41" i="8"/>
  <c r="M41" i="8"/>
  <c r="G41" i="8"/>
  <c r="C52" i="3"/>
  <c r="D52" i="3"/>
  <c r="E52" i="3"/>
  <c r="F52" i="3"/>
  <c r="G52" i="3"/>
  <c r="H52" i="3"/>
  <c r="I52" i="3"/>
  <c r="B52" i="3"/>
  <c r="C51" i="3"/>
  <c r="D51" i="3"/>
  <c r="E51" i="3"/>
  <c r="F51" i="3"/>
  <c r="G51" i="3"/>
  <c r="H51" i="3"/>
  <c r="I51" i="3"/>
  <c r="B51" i="3"/>
  <c r="C50" i="3"/>
  <c r="D50" i="3"/>
  <c r="E50" i="3"/>
  <c r="F50" i="3"/>
  <c r="G50" i="3"/>
  <c r="H50" i="3"/>
  <c r="I50" i="3"/>
  <c r="B50" i="3"/>
  <c r="C49" i="3"/>
  <c r="D49" i="3"/>
  <c r="E49" i="3"/>
  <c r="F49" i="3"/>
  <c r="G49" i="3"/>
  <c r="H49" i="3"/>
  <c r="I49" i="3"/>
  <c r="B49" i="3"/>
  <c r="B48" i="3"/>
  <c r="C62" i="11"/>
  <c r="D62" i="11"/>
  <c r="E62" i="11"/>
  <c r="F62" i="11"/>
  <c r="G62" i="11"/>
  <c r="H62" i="11"/>
  <c r="I62" i="11"/>
  <c r="J62" i="11"/>
  <c r="K62" i="11"/>
  <c r="L62" i="11"/>
  <c r="M62" i="11"/>
  <c r="B62" i="11"/>
  <c r="N52" i="11"/>
  <c r="N53" i="11"/>
  <c r="N54" i="11"/>
  <c r="N51" i="11"/>
  <c r="M52" i="11"/>
  <c r="M53" i="11"/>
  <c r="M54" i="11"/>
  <c r="M51" i="11"/>
  <c r="L52" i="11"/>
  <c r="K59" i="11" s="1"/>
  <c r="L53" i="11"/>
  <c r="L54" i="11"/>
  <c r="L51" i="11"/>
  <c r="K52" i="11"/>
  <c r="K53" i="11"/>
  <c r="K54" i="11"/>
  <c r="K51" i="11"/>
  <c r="J52" i="11"/>
  <c r="J53" i="11"/>
  <c r="J54" i="11"/>
  <c r="J51" i="11"/>
  <c r="I52" i="11"/>
  <c r="I53" i="11"/>
  <c r="I54" i="11"/>
  <c r="I51" i="11"/>
  <c r="H52" i="11"/>
  <c r="H53" i="11"/>
  <c r="H54" i="11"/>
  <c r="H51" i="11"/>
  <c r="G52" i="11"/>
  <c r="G53" i="11"/>
  <c r="G54" i="11"/>
  <c r="G51" i="11"/>
  <c r="F52" i="11"/>
  <c r="F53" i="11"/>
  <c r="F54" i="11"/>
  <c r="F51" i="11"/>
  <c r="E52" i="11"/>
  <c r="E53" i="11"/>
  <c r="E54" i="11"/>
  <c r="E51" i="11"/>
  <c r="D52" i="11"/>
  <c r="D53" i="11"/>
  <c r="D54" i="11"/>
  <c r="D51" i="11"/>
  <c r="C52" i="11"/>
  <c r="C53" i="11"/>
  <c r="C54" i="11"/>
  <c r="C51" i="11"/>
  <c r="B52" i="11"/>
  <c r="B53" i="11"/>
  <c r="B54" i="11"/>
  <c r="B51" i="11"/>
  <c r="H26" i="10"/>
  <c r="H27" i="10"/>
  <c r="H28" i="10"/>
  <c r="H29" i="10"/>
  <c r="H30" i="10"/>
  <c r="H31" i="10"/>
  <c r="H32" i="10"/>
  <c r="H33" i="10"/>
  <c r="H34" i="10"/>
  <c r="H35" i="10"/>
  <c r="H36" i="10"/>
  <c r="H25" i="10"/>
  <c r="G26" i="10"/>
  <c r="G27" i="10"/>
  <c r="G28" i="10"/>
  <c r="G29" i="10"/>
  <c r="G30" i="10"/>
  <c r="G31" i="10"/>
  <c r="G32" i="10"/>
  <c r="G33" i="10"/>
  <c r="G34" i="10"/>
  <c r="G35" i="10"/>
  <c r="G36" i="10"/>
  <c r="G25" i="10"/>
  <c r="C55" i="7"/>
  <c r="B55" i="7"/>
  <c r="J38" i="3"/>
  <c r="J39" i="3"/>
  <c r="J40" i="3"/>
  <c r="J41" i="3"/>
  <c r="J42" i="3"/>
  <c r="J43" i="3"/>
  <c r="J44" i="3"/>
  <c r="J45" i="3"/>
  <c r="J46" i="3"/>
  <c r="J47" i="3"/>
  <c r="J37" i="3"/>
  <c r="D48" i="3"/>
  <c r="E48" i="3"/>
  <c r="F48" i="3"/>
  <c r="G48" i="3"/>
  <c r="H48" i="3"/>
  <c r="I48" i="3"/>
  <c r="C48" i="3"/>
  <c r="C54" i="7"/>
  <c r="B54" i="7"/>
  <c r="C53" i="7"/>
  <c r="B53" i="7"/>
  <c r="C52" i="7"/>
  <c r="B52" i="7"/>
  <c r="C51" i="7"/>
  <c r="B51" i="7"/>
  <c r="B46" i="3"/>
  <c r="B59" i="11" l="1"/>
  <c r="M61" i="11"/>
  <c r="B60" i="11"/>
  <c r="D60" i="11"/>
  <c r="E60" i="11"/>
  <c r="G60" i="11"/>
  <c r="H60" i="11"/>
  <c r="I60" i="11"/>
  <c r="J60" i="11"/>
  <c r="K60" i="11"/>
  <c r="L60" i="11"/>
  <c r="M60" i="11"/>
  <c r="C59" i="11"/>
  <c r="G59" i="11"/>
  <c r="C60" i="11"/>
  <c r="H58" i="11"/>
  <c r="E61" i="11"/>
  <c r="I61" i="11"/>
  <c r="C58" i="11"/>
  <c r="B61" i="11"/>
  <c r="C61" i="11"/>
  <c r="D61" i="11"/>
  <c r="F61" i="11"/>
  <c r="G61" i="11"/>
  <c r="H61" i="11"/>
  <c r="J61" i="11"/>
  <c r="K61" i="11"/>
  <c r="L61" i="11"/>
  <c r="F60" i="11"/>
  <c r="D59" i="11"/>
  <c r="E59" i="11"/>
  <c r="F59" i="11"/>
  <c r="H59" i="11"/>
  <c r="I59" i="11"/>
  <c r="J59" i="11"/>
  <c r="L59" i="11"/>
  <c r="M59" i="11"/>
  <c r="B58" i="11"/>
  <c r="D58" i="11"/>
  <c r="E58" i="11"/>
  <c r="F58" i="11"/>
  <c r="G58" i="11"/>
  <c r="I58" i="11"/>
  <c r="J58" i="11"/>
  <c r="K58" i="11"/>
  <c r="L58" i="11"/>
  <c r="M58" i="11"/>
</calcChain>
</file>

<file path=xl/sharedStrings.xml><?xml version="1.0" encoding="utf-8"?>
<sst xmlns="http://schemas.openxmlformats.org/spreadsheetml/2006/main" count="317" uniqueCount="164">
  <si>
    <t>Télévision</t>
  </si>
  <si>
    <t>Source : Médiamétrie/ Deps, Ministère de la Culture et de la Communication, 2017</t>
  </si>
  <si>
    <t>4-14 ans</t>
  </si>
  <si>
    <t>15-49 ans</t>
  </si>
  <si>
    <t>50 ans et plus</t>
  </si>
  <si>
    <t>Parts d'audience des chaînes de télévision* (%)</t>
  </si>
  <si>
    <t>TF1</t>
  </si>
  <si>
    <t>France 2</t>
  </si>
  <si>
    <t>France 3</t>
  </si>
  <si>
    <t>Canal+ (clair)</t>
  </si>
  <si>
    <t>France 5</t>
  </si>
  <si>
    <t>M6</t>
  </si>
  <si>
    <t>Arte</t>
  </si>
  <si>
    <t>Part d'audience sur les téléspectateurs de 4 ans et plus.</t>
  </si>
  <si>
    <t>Données graphique 4 : Consommation de la télévision* en ligne selon le support en %, 2011-2015</t>
  </si>
  <si>
    <t>Ordinateur</t>
  </si>
  <si>
    <t>Téléphone mobile et tablette</t>
  </si>
  <si>
    <t>Sport</t>
  </si>
  <si>
    <t>Total</t>
  </si>
  <si>
    <t>Données graphique 6 – Indice d’évolution de l’offre et de la consommation de programmes en télévision de rattrapage, 2011-2015</t>
  </si>
  <si>
    <t>Offre de programmes en télévision de rattrapage</t>
  </si>
  <si>
    <t>Consommation de programmes en télévision de rattrapage</t>
  </si>
  <si>
    <t>Indice en base 100 en 2011.</t>
  </si>
  <si>
    <t>Offre (nombre d’heures de programmes) et consommation (nombre de vidéo visionnées) moyenne mensuelle pour le premier semestre de chaque année.</t>
  </si>
  <si>
    <t>Source : CNC/Deps, Ministère de la Culture et de la Communication, 2017</t>
  </si>
  <si>
    <t>Unités</t>
  </si>
  <si>
    <t>dont films inédits</t>
  </si>
  <si>
    <t>Total chaînes nationales gratuites*</t>
  </si>
  <si>
    <t>Chaînes nationales publiques</t>
  </si>
  <si>
    <t>France 4</t>
  </si>
  <si>
    <t>///</t>
  </si>
  <si>
    <t>-</t>
  </si>
  <si>
    <t>France Ô</t>
  </si>
  <si>
    <t>LCP-AN</t>
  </si>
  <si>
    <t>Chaînes nationales privées gratuites</t>
  </si>
  <si>
    <t>6ter</t>
  </si>
  <si>
    <t>Chérie 25</t>
  </si>
  <si>
    <t>C8 (ex D8)</t>
  </si>
  <si>
    <t>Cstar (ex D17)</t>
  </si>
  <si>
    <t>L’Equipe 21</t>
  </si>
  <si>
    <t>Gulli</t>
  </si>
  <si>
    <t>HD1</t>
  </si>
  <si>
    <t>NRJ12</t>
  </si>
  <si>
    <t>NT1</t>
  </si>
  <si>
    <t>Numéro 23</t>
  </si>
  <si>
    <t>RMC Découverte</t>
  </si>
  <si>
    <t>TMC</t>
  </si>
  <si>
    <t>W9</t>
  </si>
  <si>
    <t>Total chaînes TNT (CNC)</t>
  </si>
  <si>
    <t>Canal+</t>
  </si>
  <si>
    <t>Un même film peut être diffusé par plusieurs chaînes, cela implique que les totaux et sous-totaux ne sont pas égaux à la somme de chaque chaîne</t>
  </si>
  <si>
    <t>Début de la diffusion de la TNT : 31 mars 2005.</t>
  </si>
  <si>
    <t>Données graphique 7 : Structure des dépenses déclarées par les groupes audiovisuels, 2015</t>
  </si>
  <si>
    <t>en %</t>
  </si>
  <si>
    <t>France Télévisions</t>
  </si>
  <si>
    <t>Groupe TF1</t>
  </si>
  <si>
    <t>Groupe M6</t>
  </si>
  <si>
    <t>Groupe Canal +</t>
  </si>
  <si>
    <t>Groupe Lagardère</t>
  </si>
  <si>
    <t>Groupe NRJ</t>
  </si>
  <si>
    <t>Groupe Disney</t>
  </si>
  <si>
    <t>Groupe AB</t>
  </si>
  <si>
    <t>OCS</t>
  </si>
  <si>
    <t>Editeurs « Hors groupes »</t>
  </si>
  <si>
    <t>Divertissement</t>
  </si>
  <si>
    <t>Magazine</t>
  </si>
  <si>
    <t>Vidéo Musique</t>
  </si>
  <si>
    <t>Spectacle vivant</t>
  </si>
  <si>
    <t>Documentaire</t>
  </si>
  <si>
    <t>Animation</t>
  </si>
  <si>
    <t>Fiction</t>
  </si>
  <si>
    <t>Source : CSA/DEPS, Ministère de la Culture et de la Communication</t>
  </si>
  <si>
    <t>La mesure d'audience intègre la consommation des programmes en différé par l’intermédiaire d’un enregistrement personnel.</t>
  </si>
  <si>
    <t>Source : Médiamétrie/ Deps, Ministère de la Culture, 2018</t>
  </si>
  <si>
    <t>Données graphique 1 – Durée d’écoute quotidienne de la télévision selon la tranche d’âge, 2012-2017</t>
  </si>
  <si>
    <t>Ensemble</t>
  </si>
  <si>
    <t>Champ : personnes de 4 ans et plus.</t>
  </si>
  <si>
    <t>Graphique 1 – Évolution de la durée d’écoute quotidienne de la télévision selon la tranche d’âge, 2011-2017</t>
  </si>
  <si>
    <t>Données graphique 2 – Part d’audience des principales chaînes de télévision gratuites, 2007-2017</t>
  </si>
  <si>
    <t>Autres TNT</t>
  </si>
  <si>
    <t>Graphique 2 – Part d’audience des principales chaînes de télévision gratuites, 2007-2017</t>
  </si>
  <si>
    <t>Heures et minutes</t>
  </si>
  <si>
    <t>%</t>
  </si>
  <si>
    <t>Autres TNT comprend les audiences de C8, W9, TMC, NT1, NRJ12, France4, BFMTV, CNews, CStar, Gulli, France Ô et à partir de 2013 HD1, l’Equipe, 6Ter, Numéro 23, RMC Découverte et Chérie 25, puis LCI à partir de 2016.</t>
  </si>
  <si>
    <t>Autres</t>
  </si>
  <si>
    <t>Les chaînes non inclues dans ce graphique représentent 10,5 % de part d'audience en 2017.</t>
  </si>
  <si>
    <t>Nom</t>
  </si>
  <si>
    <t>Date</t>
  </si>
  <si>
    <t>Type de programme</t>
  </si>
  <si>
    <t>Audience</t>
  </si>
  <si>
    <t>Part de marché</t>
  </si>
  <si>
    <t>Chaîne</t>
  </si>
  <si>
    <t>Source: Médiamétrie/ Deps, Ministère de la Culture, 2018</t>
  </si>
  <si>
    <t>Source : Médiamétrie - CNC/ Deps, Ministère de la Culture, 2018</t>
  </si>
  <si>
    <t>Unités et %</t>
  </si>
  <si>
    <t>Graphique 4 : Consommation de la télévision en ligne* selon le support, 2011-2016</t>
  </si>
  <si>
    <t>Source : CNC / Deps, Ministère de la Culture, 2018</t>
  </si>
  <si>
    <t>* La télévision en ligne rassemble la télévision de rattrapage, les bonus et la consommation des chaînes en direct sur les autres supports que la télévision.  En nombre de vidéos visionnées.</t>
  </si>
  <si>
    <t>Graphique 4 – Indice d’évolution de l’offre et de la consommation de programmes en télévision de rattrapage, 2011-2016</t>
  </si>
  <si>
    <t>Base 100 en 2011</t>
  </si>
  <si>
    <t>Tableau 2 – Films de long métrage diffusés à la télévision, 2010 – 2016</t>
  </si>
  <si>
    <t>Tableau 3 – Dix meilleures audiences des films à la télévision en 2016</t>
  </si>
  <si>
    <t>Seule la meilleure audience apparaît pour les films diffusés plusieurs fois sur une même chaîne dans un intervalle de trois mois.</t>
  </si>
  <si>
    <t>Audience : 1 % = 582 490 individus âgés de 4 ans et plus.</t>
  </si>
  <si>
    <t>QU'EST-CE QU'ON A FAIT AU BON DIEU ?</t>
  </si>
  <si>
    <t>FR</t>
  </si>
  <si>
    <t>LES TUCHE</t>
  </si>
  <si>
    <t>EYJAFJALLAJOKULL</t>
  </si>
  <si>
    <t>LES VISITEURS</t>
  </si>
  <si>
    <t>SUPERCONDRIAQUE</t>
  </si>
  <si>
    <t>FR / BE</t>
  </si>
  <si>
    <t>AVATAR</t>
  </si>
  <si>
    <t>US</t>
  </si>
  <si>
    <t>BARBECUE</t>
  </si>
  <si>
    <t>FLIGHT</t>
  </si>
  <si>
    <t>WHITE HOUSE DOWN</t>
  </si>
  <si>
    <t>AFTER EARTH</t>
  </si>
  <si>
    <t>LA REINE DES NEIGES</t>
  </si>
  <si>
    <t>Nationalité</t>
  </si>
  <si>
    <t>Qu'est-ce qu'on a fait au bon dieu ?</t>
  </si>
  <si>
    <t>Les tuche</t>
  </si>
  <si>
    <t>Eyjafjallajokull</t>
  </si>
  <si>
    <t>Les visiteurs</t>
  </si>
  <si>
    <t>Supercondriaque</t>
  </si>
  <si>
    <t>Avatar</t>
  </si>
  <si>
    <t>Barbecue</t>
  </si>
  <si>
    <t>Flight</t>
  </si>
  <si>
    <t>La reine des neiges</t>
  </si>
  <si>
    <t>White house down</t>
  </si>
  <si>
    <t>Date de diffusion</t>
  </si>
  <si>
    <t>Tableau 1 - Dix meilleures audiences de des chaînes nationales gratuites en 2017</t>
  </si>
  <si>
    <t>Source : CSA / DEPS, Ministère de la Culture, 2018</t>
  </si>
  <si>
    <t>Graphique 5 : Structure des dépenses déclarées par les groupes audiovisuels en 2016</t>
  </si>
  <si>
    <t>PIB</t>
  </si>
  <si>
    <t>Cinéma</t>
  </si>
  <si>
    <t>- Espaces classiques</t>
  </si>
  <si>
    <t>- Espaces parrainage</t>
  </si>
  <si>
    <t>Recettes publicitaires hors taxes nettes c'est à dire après déduction des remises professionnelles, hors échanges de marchandises, petites annonces de presse incluses.</t>
  </si>
  <si>
    <t>Source : IREP - France Pub</t>
  </si>
  <si>
    <t>Année</t>
  </si>
  <si>
    <t>Déflateur</t>
  </si>
  <si>
    <t>Graphique 6 – Évolution des recettes publicitaires, 2005-2016</t>
  </si>
  <si>
    <t>Ensemble des médias</t>
  </si>
  <si>
    <t>Espaces classiques TV</t>
  </si>
  <si>
    <t>Espaces parrainage TV</t>
  </si>
  <si>
    <t>Graphique 6 – Évolution annuelle des recettes publicitaires, 2005-2016</t>
  </si>
  <si>
    <t>Tableau 1 – Dix meilleures audiences de la télévision gratuite en 2016</t>
  </si>
  <si>
    <t>Euro 2016 - Portugal / France (Finale)</t>
  </si>
  <si>
    <t>Euro 2016 - France / Islande (Quart de finale)</t>
  </si>
  <si>
    <t>Euro 2016 - Allemagne / France (Demi-finale)</t>
  </si>
  <si>
    <t>Euro 2016 - France / Roumanie</t>
  </si>
  <si>
    <t>Euro 2016 - France / Albanie</t>
  </si>
  <si>
    <t>Euro 2016 - Suisse / France</t>
  </si>
  <si>
    <t>Euro 2016 - France / Irlande</t>
  </si>
  <si>
    <t>Au rendez-vous des Enfoirés</t>
  </si>
  <si>
    <t>Euro 2016 - Cérémonie de clôture</t>
  </si>
  <si>
    <t>Euro 2016 - Cérémonie d'ouverture</t>
  </si>
  <si>
    <t>Graphique 3 : Structure des dépenses déclarées par les groupes audiovisuels en 2016</t>
  </si>
  <si>
    <t>Graphique 5 : Consommation de la télévision en ligne selon le support, 2011-2016</t>
  </si>
  <si>
    <t>Offre : nombre d’heures de programmes et consommation : nombre de vidéo visionnées, en moyenne mensuelle.</t>
  </si>
  <si>
    <r>
      <t xml:space="preserve">¹ A partir de 2011, la mesure d'audience intègre la consommation des programmes en différé </t>
    </r>
    <r>
      <rPr>
        <i/>
        <sz val="8"/>
        <color rgb="FF000000"/>
        <rFont val="Arial1"/>
      </rPr>
      <t>via</t>
    </r>
    <r>
      <rPr>
        <sz val="8"/>
        <color rgb="FF000000"/>
        <rFont val="Arial1"/>
      </rPr>
      <t xml:space="preserve"> un enregistrement personnel.</t>
    </r>
  </si>
  <si>
    <t>Diffusés en première partie de soirée</t>
  </si>
  <si>
    <t>Source : CNC, CSA / Deps, Ministère de la Culture, 2018</t>
  </si>
  <si>
    <t>Note : à titre de comparaison et pour situer le contexte économique, l'évolution annuelle du produit intérieur brut est figurée en pointillés.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</si>
</sst>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.0"/>
    <numFmt numFmtId="165" formatCode="#,##0.00&quot; &quot;[$€-40C];[Red]&quot;-&quot;#,##0.00&quot; &quot;[$€-40C]"/>
    <numFmt numFmtId="166" formatCode="[$-F400]h:mm:ss\ AM/PM"/>
    <numFmt numFmtId="167" formatCode="[hh]\:mm\:ss"/>
    <numFmt numFmtId="168" formatCode="_-* #,##0.00\ [$€]_-;\-* #,##0.00\ [$€]_-;_-* &quot;-&quot;??\ [$€]_-;_-@_-"/>
    <numFmt numFmtId="169" formatCode="dd\/mm\/yyyy"/>
    <numFmt numFmtId="170" formatCode="dd\-mmmm"/>
    <numFmt numFmtId="171" formatCode="#,##0.0"/>
  </numFmts>
  <fonts count="30">
    <font>
      <sz val="11"/>
      <color theme="1"/>
      <name val="Albany AMT"/>
      <family val="2"/>
    </font>
    <font>
      <sz val="8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8"/>
      <color indexed="39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lbany AMT"/>
      <family val="2"/>
    </font>
    <font>
      <sz val="10"/>
      <color theme="1"/>
      <name val="Arial1"/>
      <family val="2"/>
    </font>
    <font>
      <b/>
      <i/>
      <u/>
      <sz val="11"/>
      <color theme="1"/>
      <name val="Albany AMT"/>
      <family val="2"/>
    </font>
    <font>
      <b/>
      <sz val="8"/>
      <color theme="1"/>
      <name val="Arial1"/>
    </font>
    <font>
      <sz val="8"/>
      <color theme="1"/>
      <name val="Arial1"/>
    </font>
    <font>
      <i/>
      <sz val="8"/>
      <color theme="1"/>
      <name val="Arial1"/>
    </font>
    <font>
      <b/>
      <sz val="8"/>
      <color rgb="FF000000"/>
      <name val="Arial1"/>
    </font>
    <font>
      <sz val="8"/>
      <color rgb="FF000000"/>
      <name val="Arial1"/>
    </font>
    <font>
      <sz val="8"/>
      <color rgb="FFDDDDDD"/>
      <name val="Arial1"/>
    </font>
    <font>
      <sz val="8"/>
      <color theme="1"/>
      <name val="Arial"/>
      <family val="2"/>
    </font>
    <font>
      <b/>
      <i/>
      <sz val="8"/>
      <color theme="1"/>
      <name val="Arial1"/>
    </font>
    <font>
      <u/>
      <sz val="11"/>
      <color theme="10"/>
      <name val="Albany AMT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i/>
      <sz val="8"/>
      <color rgb="FF000000"/>
      <name val="Arial1"/>
    </font>
    <font>
      <i/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8"/>
      <color theme="1"/>
      <name val="Albany AMT"/>
      <family val="2"/>
    </font>
    <font>
      <u/>
      <sz val="8"/>
      <color theme="10"/>
      <name val="Albany AMT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9">
    <xf numFmtId="0" fontId="0" fillId="0" borderId="0"/>
    <xf numFmtId="49" fontId="1" fillId="2" borderId="1" applyProtection="0">
      <alignment horizontal="right" vertical="top"/>
    </xf>
    <xf numFmtId="49" fontId="7" fillId="2" borderId="2" applyProtection="0">
      <alignment horizontal="left" vertical="top"/>
    </xf>
    <xf numFmtId="49" fontId="1" fillId="2" borderId="2" applyProtection="0">
      <alignment horizontal="left" vertical="top"/>
    </xf>
    <xf numFmtId="164" fontId="1" fillId="3" borderId="3" applyProtection="0">
      <alignment horizontal="right" vertical="top"/>
    </xf>
    <xf numFmtId="167" fontId="8" fillId="3" borderId="3" applyProtection="0">
      <alignment horizontal="right" vertical="top"/>
    </xf>
    <xf numFmtId="169" fontId="8" fillId="3" borderId="3" applyProtection="0">
      <alignment horizontal="left" vertical="top"/>
    </xf>
    <xf numFmtId="168" fontId="5" fillId="0" borderId="0" applyFont="0" applyFill="0" applyBorder="0" applyAlignment="0" applyProtection="0"/>
    <xf numFmtId="9" fontId="9" fillId="0" borderId="0"/>
    <xf numFmtId="0" fontId="10" fillId="0" borderId="0">
      <alignment horizontal="center"/>
    </xf>
    <xf numFmtId="0" fontId="10" fillId="0" borderId="0">
      <alignment horizontal="center" textRotation="90"/>
    </xf>
    <xf numFmtId="0" fontId="21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2" fillId="0" borderId="0"/>
    <xf numFmtId="0" fontId="6" fillId="0" borderId="0"/>
    <xf numFmtId="0" fontId="11" fillId="0" borderId="0"/>
    <xf numFmtId="0" fontId="12" fillId="0" borderId="0"/>
    <xf numFmtId="165" fontId="12" fillId="0" borderId="0"/>
  </cellStyleXfs>
  <cellXfs count="159">
    <xf numFmtId="0" fontId="0" fillId="0" borderId="0" xfId="0"/>
    <xf numFmtId="0" fontId="13" fillId="0" borderId="0" xfId="0" applyFont="1"/>
    <xf numFmtId="0" fontId="13" fillId="0" borderId="0" xfId="0" applyFont="1" applyFill="1"/>
    <xf numFmtId="0" fontId="14" fillId="0" borderId="0" xfId="0" applyFont="1"/>
    <xf numFmtId="0" fontId="15" fillId="0" borderId="0" xfId="0" applyFont="1"/>
    <xf numFmtId="10" fontId="14" fillId="0" borderId="0" xfId="0" applyNumberFormat="1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16" fillId="0" borderId="18" xfId="0" applyFont="1" applyBorder="1" applyAlignment="1">
      <alignment horizontal="left"/>
    </xf>
    <xf numFmtId="0" fontId="16" fillId="0" borderId="18" xfId="0" applyFont="1" applyBorder="1" applyAlignment="1">
      <alignment horizontal="right" vertical="center" wrapText="1"/>
    </xf>
    <xf numFmtId="3" fontId="16" fillId="0" borderId="18" xfId="0" applyNumberFormat="1" applyFont="1" applyBorder="1" applyAlignment="1">
      <alignment horizontal="right" vertical="center" wrapText="1"/>
    </xf>
    <xf numFmtId="0" fontId="17" fillId="0" borderId="0" xfId="0" applyFont="1"/>
    <xf numFmtId="0" fontId="17" fillId="0" borderId="18" xfId="0" applyFont="1" applyBorder="1" applyAlignment="1">
      <alignment horizontal="left" wrapText="1"/>
    </xf>
    <xf numFmtId="0" fontId="17" fillId="0" borderId="0" xfId="0" applyFont="1" applyAlignment="1">
      <alignment horizontal="left"/>
    </xf>
    <xf numFmtId="0" fontId="14" fillId="0" borderId="0" xfId="0" applyFont="1" applyBorder="1" applyAlignment="1">
      <alignment horizontal="justify" wrapText="1"/>
    </xf>
    <xf numFmtId="0" fontId="14" fillId="0" borderId="0" xfId="16" applyFont="1"/>
    <xf numFmtId="0" fontId="17" fillId="0" borderId="0" xfId="0" applyFont="1" applyBorder="1" applyAlignment="1">
      <alignment horizontal="right"/>
    </xf>
    <xf numFmtId="0" fontId="17" fillId="0" borderId="0" xfId="0" applyFont="1" applyAlignment="1">
      <alignment horizontal="right"/>
    </xf>
    <xf numFmtId="10" fontId="17" fillId="0" borderId="0" xfId="0" applyNumberFormat="1" applyFont="1"/>
    <xf numFmtId="0" fontId="18" fillId="0" borderId="0" xfId="0" applyFont="1"/>
    <xf numFmtId="0" fontId="16" fillId="0" borderId="0" xfId="0" applyFont="1"/>
    <xf numFmtId="0" fontId="16" fillId="0" borderId="19" xfId="0" applyFont="1" applyBorder="1"/>
    <xf numFmtId="0" fontId="16" fillId="0" borderId="0" xfId="0" applyFont="1" applyBorder="1"/>
    <xf numFmtId="0" fontId="13" fillId="0" borderId="20" xfId="0" applyFont="1" applyBorder="1"/>
    <xf numFmtId="0" fontId="19" fillId="0" borderId="0" xfId="0" applyFont="1" applyBorder="1" applyAlignment="1">
      <alignment horizontal="justify" wrapText="1"/>
    </xf>
    <xf numFmtId="0" fontId="13" fillId="0" borderId="21" xfId="0" applyFont="1" applyBorder="1"/>
    <xf numFmtId="0" fontId="13" fillId="0" borderId="18" xfId="0" applyFont="1" applyBorder="1"/>
    <xf numFmtId="0" fontId="13" fillId="0" borderId="22" xfId="0" applyFont="1" applyBorder="1"/>
    <xf numFmtId="0" fontId="13" fillId="0" borderId="23" xfId="0" applyFont="1" applyBorder="1"/>
    <xf numFmtId="0" fontId="13" fillId="0" borderId="24" xfId="0" applyFont="1" applyBorder="1"/>
    <xf numFmtId="0" fontId="13" fillId="0" borderId="25" xfId="0" applyFont="1" applyBorder="1"/>
    <xf numFmtId="0" fontId="14" fillId="0" borderId="20" xfId="0" applyFont="1" applyBorder="1"/>
    <xf numFmtId="0" fontId="13" fillId="0" borderId="0" xfId="0" applyFont="1" applyAlignment="1">
      <alignment horizontal="center"/>
    </xf>
    <xf numFmtId="0" fontId="13" fillId="0" borderId="27" xfId="0" applyFont="1" applyBorder="1"/>
    <xf numFmtId="0" fontId="13" fillId="0" borderId="28" xfId="0" applyFont="1" applyBorder="1"/>
    <xf numFmtId="0" fontId="16" fillId="0" borderId="27" xfId="0" applyFont="1" applyBorder="1" applyAlignment="1">
      <alignment horizontal="right"/>
    </xf>
    <xf numFmtId="3" fontId="14" fillId="0" borderId="0" xfId="0" applyNumberFormat="1" applyFont="1"/>
    <xf numFmtId="0" fontId="15" fillId="0" borderId="0" xfId="16" applyFont="1"/>
    <xf numFmtId="0" fontId="13" fillId="0" borderId="22" xfId="16" applyFont="1" applyBorder="1"/>
    <xf numFmtId="0" fontId="20" fillId="0" borderId="20" xfId="16" applyFont="1" applyBorder="1"/>
    <xf numFmtId="0" fontId="14" fillId="0" borderId="20" xfId="16" applyFont="1" applyBorder="1"/>
    <xf numFmtId="0" fontId="20" fillId="0" borderId="18" xfId="16" applyFont="1" applyBorder="1"/>
    <xf numFmtId="0" fontId="14" fillId="0" borderId="18" xfId="16" applyFont="1" applyBorder="1"/>
    <xf numFmtId="0" fontId="14" fillId="0" borderId="0" xfId="0" applyFont="1" applyFill="1"/>
    <xf numFmtId="0" fontId="20" fillId="0" borderId="0" xfId="0" applyFont="1"/>
    <xf numFmtId="0" fontId="13" fillId="0" borderId="29" xfId="0" applyFont="1" applyBorder="1"/>
    <xf numFmtId="0" fontId="13" fillId="0" borderId="0" xfId="0" applyFont="1" applyBorder="1"/>
    <xf numFmtId="0" fontId="13" fillId="0" borderId="6" xfId="0" applyFont="1" applyBorder="1"/>
    <xf numFmtId="164" fontId="14" fillId="0" borderId="0" xfId="0" applyNumberFormat="1" applyFont="1"/>
    <xf numFmtId="0" fontId="22" fillId="0" borderId="0" xfId="0" applyFont="1" applyFill="1"/>
    <xf numFmtId="0" fontId="19" fillId="0" borderId="0" xfId="0" applyFont="1"/>
    <xf numFmtId="0" fontId="19" fillId="0" borderId="7" xfId="0" applyFont="1" applyBorder="1"/>
    <xf numFmtId="0" fontId="19" fillId="0" borderId="0" xfId="0" applyFont="1" applyBorder="1"/>
    <xf numFmtId="3" fontId="19" fillId="0" borderId="0" xfId="0" applyNumberFormat="1" applyFont="1" applyBorder="1"/>
    <xf numFmtId="0" fontId="19" fillId="0" borderId="8" xfId="0" applyFont="1" applyBorder="1"/>
    <xf numFmtId="0" fontId="19" fillId="0" borderId="9" xfId="0" applyFont="1" applyBorder="1"/>
    <xf numFmtId="0" fontId="19" fillId="0" borderId="6" xfId="0" applyFont="1" applyBorder="1"/>
    <xf numFmtId="3" fontId="19" fillId="0" borderId="6" xfId="0" applyNumberFormat="1" applyFont="1" applyBorder="1"/>
    <xf numFmtId="0" fontId="19" fillId="0" borderId="10" xfId="0" applyFont="1" applyBorder="1"/>
    <xf numFmtId="0" fontId="19" fillId="0" borderId="11" xfId="0" applyFont="1" applyBorder="1"/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14" fontId="19" fillId="0" borderId="0" xfId="0" applyNumberFormat="1" applyFont="1" applyBorder="1"/>
    <xf numFmtId="14" fontId="19" fillId="0" borderId="6" xfId="0" applyNumberFormat="1" applyFont="1" applyBorder="1"/>
    <xf numFmtId="0" fontId="23" fillId="0" borderId="0" xfId="0" applyFont="1"/>
    <xf numFmtId="0" fontId="13" fillId="0" borderId="19" xfId="0" applyFont="1" applyBorder="1"/>
    <xf numFmtId="0" fontId="13" fillId="0" borderId="11" xfId="0" applyFont="1" applyBorder="1"/>
    <xf numFmtId="0" fontId="13" fillId="0" borderId="12" xfId="0" applyFont="1" applyBorder="1"/>
    <xf numFmtId="0" fontId="13" fillId="0" borderId="13" xfId="0" applyFont="1" applyBorder="1"/>
    <xf numFmtId="1" fontId="17" fillId="0" borderId="0" xfId="0" applyNumberFormat="1" applyFont="1" applyBorder="1" applyAlignment="1">
      <alignment horizontal="right"/>
    </xf>
    <xf numFmtId="0" fontId="17" fillId="0" borderId="14" xfId="0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7" fillId="0" borderId="8" xfId="0" applyNumberFormat="1" applyFont="1" applyBorder="1" applyAlignment="1">
      <alignment horizontal="right"/>
    </xf>
    <xf numFmtId="3" fontId="14" fillId="0" borderId="8" xfId="0" applyNumberFormat="1" applyFont="1" applyBorder="1"/>
    <xf numFmtId="0" fontId="17" fillId="0" borderId="6" xfId="0" applyFont="1" applyBorder="1" applyAlignment="1">
      <alignment horizontal="right"/>
    </xf>
    <xf numFmtId="3" fontId="14" fillId="0" borderId="10" xfId="0" applyNumberFormat="1" applyFont="1" applyBorder="1"/>
    <xf numFmtId="0" fontId="16" fillId="0" borderId="16" xfId="0" applyFont="1" applyBorder="1" applyAlignment="1">
      <alignment horizontal="right"/>
    </xf>
    <xf numFmtId="0" fontId="16" fillId="0" borderId="17" xfId="0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0" fontId="17" fillId="0" borderId="15" xfId="0" applyFont="1" applyBorder="1" applyAlignment="1">
      <alignment horizontal="right"/>
    </xf>
    <xf numFmtId="1" fontId="17" fillId="0" borderId="8" xfId="0" applyNumberFormat="1" applyFont="1" applyBorder="1" applyAlignment="1">
      <alignment horizontal="right"/>
    </xf>
    <xf numFmtId="1" fontId="17" fillId="0" borderId="6" xfId="0" applyNumberFormat="1" applyFont="1" applyBorder="1" applyAlignment="1">
      <alignment horizontal="right"/>
    </xf>
    <xf numFmtId="3" fontId="13" fillId="0" borderId="29" xfId="16" applyNumberFormat="1" applyFont="1" applyBorder="1"/>
    <xf numFmtId="3" fontId="14" fillId="0" borderId="29" xfId="16" applyNumberFormat="1" applyFont="1" applyBorder="1"/>
    <xf numFmtId="3" fontId="14" fillId="0" borderId="28" xfId="16" applyNumberFormat="1" applyFont="1" applyBorder="1"/>
    <xf numFmtId="3" fontId="14" fillId="0" borderId="28" xfId="0" quotePrefix="1" applyNumberFormat="1" applyFont="1" applyBorder="1" applyAlignment="1">
      <alignment horizontal="right"/>
    </xf>
    <xf numFmtId="3" fontId="14" fillId="0" borderId="28" xfId="0" applyNumberFormat="1" applyFont="1" applyBorder="1"/>
    <xf numFmtId="3" fontId="14" fillId="0" borderId="28" xfId="0" applyNumberFormat="1" applyFont="1" applyBorder="1" applyAlignment="1">
      <alignment horizontal="right"/>
    </xf>
    <xf numFmtId="3" fontId="13" fillId="0" borderId="26" xfId="16" applyNumberFormat="1" applyFont="1" applyBorder="1"/>
    <xf numFmtId="3" fontId="14" fillId="0" borderId="28" xfId="16" applyNumberFormat="1" applyFont="1" applyBorder="1" applyAlignment="1">
      <alignment horizontal="right"/>
    </xf>
    <xf numFmtId="3" fontId="20" fillId="0" borderId="26" xfId="16" applyNumberFormat="1" applyFont="1" applyBorder="1"/>
    <xf numFmtId="3" fontId="20" fillId="0" borderId="22" xfId="16" applyNumberFormat="1" applyFont="1" applyBorder="1"/>
    <xf numFmtId="0" fontId="20" fillId="0" borderId="26" xfId="16" applyFont="1" applyBorder="1" applyAlignment="1">
      <alignment horizontal="center" wrapText="1"/>
    </xf>
    <xf numFmtId="0" fontId="14" fillId="0" borderId="0" xfId="16" applyFont="1" applyAlignment="1">
      <alignment horizontal="center"/>
    </xf>
    <xf numFmtId="0" fontId="13" fillId="0" borderId="26" xfId="16" applyFont="1" applyBorder="1" applyAlignment="1">
      <alignment horizontal="center"/>
    </xf>
    <xf numFmtId="3" fontId="20" fillId="0" borderId="25" xfId="16" applyNumberFormat="1" applyFont="1" applyBorder="1"/>
    <xf numFmtId="3" fontId="15" fillId="0" borderId="25" xfId="0" applyNumberFormat="1" applyFont="1" applyBorder="1"/>
    <xf numFmtId="3" fontId="15" fillId="0" borderId="25" xfId="16" applyNumberFormat="1" applyFont="1" applyBorder="1"/>
    <xf numFmtId="3" fontId="15" fillId="0" borderId="24" xfId="16" applyNumberFormat="1" applyFont="1" applyBorder="1"/>
    <xf numFmtId="3" fontId="15" fillId="0" borderId="24" xfId="0" applyNumberFormat="1" applyFont="1" applyBorder="1"/>
    <xf numFmtId="3" fontId="15" fillId="0" borderId="24" xfId="0" applyNumberFormat="1" applyFont="1" applyBorder="1" applyAlignment="1">
      <alignment horizontal="right"/>
    </xf>
    <xf numFmtId="3" fontId="15" fillId="0" borderId="24" xfId="16" quotePrefix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0" fontId="3" fillId="0" borderId="0" xfId="15" applyFont="1" applyFill="1" applyBorder="1" applyAlignment="1">
      <alignment horizontal="left" vertical="center"/>
    </xf>
    <xf numFmtId="0" fontId="22" fillId="0" borderId="12" xfId="0" applyFont="1" applyBorder="1" applyAlignment="1">
      <alignment horizontal="center" wrapText="1"/>
    </xf>
    <xf numFmtId="0" fontId="3" fillId="0" borderId="0" xfId="13" applyFont="1"/>
    <xf numFmtId="0" fontId="3" fillId="0" borderId="0" xfId="0" applyFont="1"/>
    <xf numFmtId="166" fontId="17" fillId="0" borderId="18" xfId="0" applyNumberFormat="1" applyFont="1" applyBorder="1" applyAlignment="1">
      <alignment horizontal="right"/>
    </xf>
    <xf numFmtId="166" fontId="14" fillId="0" borderId="0" xfId="0" applyNumberFormat="1" applyFont="1"/>
    <xf numFmtId="14" fontId="14" fillId="0" borderId="0" xfId="0" applyNumberFormat="1" applyFont="1"/>
    <xf numFmtId="0" fontId="3" fillId="0" borderId="0" xfId="13" applyFont="1" applyFill="1"/>
    <xf numFmtId="0" fontId="25" fillId="0" borderId="0" xfId="13" applyFont="1"/>
    <xf numFmtId="0" fontId="25" fillId="0" borderId="0" xfId="0" applyFont="1"/>
    <xf numFmtId="0" fontId="26" fillId="0" borderId="0" xfId="13" applyFont="1"/>
    <xf numFmtId="0" fontId="27" fillId="0" borderId="0" xfId="13" applyFont="1" applyBorder="1" applyAlignment="1">
      <alignment horizontal="center"/>
    </xf>
    <xf numFmtId="0" fontId="27" fillId="0" borderId="0" xfId="13" applyFont="1" applyFill="1" applyBorder="1" applyAlignment="1">
      <alignment horizontal="center"/>
    </xf>
    <xf numFmtId="0" fontId="27" fillId="0" borderId="4" xfId="13" applyFont="1" applyBorder="1"/>
    <xf numFmtId="3" fontId="27" fillId="0" borderId="4" xfId="13" applyNumberFormat="1" applyFont="1" applyBorder="1"/>
    <xf numFmtId="3" fontId="27" fillId="0" borderId="4" xfId="13" applyNumberFormat="1" applyFont="1" applyFill="1" applyBorder="1"/>
    <xf numFmtId="0" fontId="27" fillId="0" borderId="0" xfId="13" applyFont="1"/>
    <xf numFmtId="3" fontId="27" fillId="0" borderId="0" xfId="13" applyNumberFormat="1" applyFont="1"/>
    <xf numFmtId="3" fontId="27" fillId="0" borderId="0" xfId="13" applyNumberFormat="1" applyFont="1" applyFill="1"/>
    <xf numFmtId="3" fontId="3" fillId="0" borderId="0" xfId="13" applyNumberFormat="1" applyFont="1"/>
    <xf numFmtId="3" fontId="3" fillId="0" borderId="0" xfId="13" applyNumberFormat="1" applyFont="1" applyFill="1"/>
    <xf numFmtId="0" fontId="27" fillId="0" borderId="5" xfId="13" applyFont="1" applyBorder="1"/>
    <xf numFmtId="3" fontId="27" fillId="0" borderId="5" xfId="13" applyNumberFormat="1" applyFont="1" applyBorder="1"/>
    <xf numFmtId="0" fontId="27" fillId="0" borderId="5" xfId="13" applyFont="1" applyFill="1" applyBorder="1"/>
    <xf numFmtId="171" fontId="27" fillId="0" borderId="4" xfId="13" applyNumberFormat="1" applyFont="1" applyBorder="1"/>
    <xf numFmtId="0" fontId="28" fillId="0" borderId="0" xfId="0" applyFont="1"/>
    <xf numFmtId="0" fontId="27" fillId="0" borderId="12" xfId="15" applyFont="1" applyFill="1" applyBorder="1" applyAlignment="1">
      <alignment horizontal="left"/>
    </xf>
    <xf numFmtId="170" fontId="3" fillId="0" borderId="12" xfId="0" applyNumberFormat="1" applyFont="1" applyBorder="1" applyAlignment="1">
      <alignment horizontal="left"/>
    </xf>
    <xf numFmtId="0" fontId="3" fillId="0" borderId="12" xfId="15" applyFont="1" applyFill="1" applyBorder="1" applyAlignment="1">
      <alignment horizontal="left"/>
    </xf>
    <xf numFmtId="0" fontId="3" fillId="0" borderId="12" xfId="15" applyFont="1" applyFill="1" applyBorder="1" applyAlignment="1">
      <alignment horizontal="right"/>
    </xf>
    <xf numFmtId="164" fontId="3" fillId="0" borderId="12" xfId="15" applyNumberFormat="1" applyFont="1" applyFill="1" applyBorder="1" applyAlignment="1">
      <alignment horizontal="right"/>
    </xf>
    <xf numFmtId="0" fontId="25" fillId="0" borderId="12" xfId="15" applyFont="1" applyFill="1" applyBorder="1" applyAlignment="1">
      <alignment horizontal="left"/>
    </xf>
    <xf numFmtId="0" fontId="29" fillId="0" borderId="0" xfId="11" applyFont="1" applyFill="1"/>
    <xf numFmtId="0" fontId="29" fillId="0" borderId="0" xfId="11" applyFont="1"/>
    <xf numFmtId="0" fontId="0" fillId="0" borderId="0" xfId="0" applyFill="1" applyBorder="1"/>
    <xf numFmtId="0" fontId="19" fillId="0" borderId="0" xfId="0" applyFont="1" applyFill="1" applyBorder="1" applyAlignment="1">
      <alignment horizontal="justify" wrapText="1"/>
    </xf>
    <xf numFmtId="0" fontId="28" fillId="0" borderId="0" xfId="0" applyFont="1" applyFill="1" applyBorder="1"/>
    <xf numFmtId="1" fontId="17" fillId="0" borderId="19" xfId="0" applyNumberFormat="1" applyFont="1" applyBorder="1"/>
    <xf numFmtId="1" fontId="17" fillId="0" borderId="0" xfId="0" applyNumberFormat="1" applyFont="1" applyBorder="1"/>
    <xf numFmtId="1" fontId="14" fillId="0" borderId="0" xfId="0" applyNumberFormat="1" applyFont="1" applyBorder="1"/>
    <xf numFmtId="1" fontId="17" fillId="0" borderId="6" xfId="0" applyNumberFormat="1" applyFont="1" applyBorder="1"/>
    <xf numFmtId="1" fontId="14" fillId="0" borderId="0" xfId="0" applyNumberFormat="1" applyFont="1"/>
    <xf numFmtId="1" fontId="19" fillId="0" borderId="0" xfId="0" applyNumberFormat="1" applyFont="1" applyBorder="1"/>
    <xf numFmtId="1" fontId="19" fillId="0" borderId="6" xfId="0" applyNumberFormat="1" applyFont="1" applyBorder="1"/>
    <xf numFmtId="0" fontId="13" fillId="0" borderId="26" xfId="16" applyFont="1" applyBorder="1" applyAlignment="1">
      <alignment horizontal="center" wrapText="1"/>
    </xf>
    <xf numFmtId="3" fontId="13" fillId="0" borderId="25" xfId="16" applyNumberFormat="1" applyFont="1" applyBorder="1"/>
    <xf numFmtId="3" fontId="14" fillId="0" borderId="25" xfId="16" applyNumberFormat="1" applyFont="1" applyBorder="1"/>
    <xf numFmtId="3" fontId="14" fillId="0" borderId="24" xfId="0" applyNumberFormat="1" applyFont="1" applyBorder="1"/>
    <xf numFmtId="3" fontId="13" fillId="0" borderId="22" xfId="16" applyNumberFormat="1" applyFont="1" applyBorder="1"/>
    <xf numFmtId="3" fontId="14" fillId="0" borderId="24" xfId="16" quotePrefix="1" applyNumberFormat="1" applyFont="1" applyBorder="1" applyAlignment="1">
      <alignment horizontal="right"/>
    </xf>
    <xf numFmtId="3" fontId="13" fillId="0" borderId="22" xfId="0" applyNumberFormat="1" applyFont="1" applyBorder="1"/>
    <xf numFmtId="1" fontId="14" fillId="0" borderId="7" xfId="0" applyNumberFormat="1" applyFont="1" applyBorder="1"/>
    <xf numFmtId="1" fontId="14" fillId="0" borderId="8" xfId="0" applyNumberFormat="1" applyFont="1" applyBorder="1"/>
    <xf numFmtId="1" fontId="14" fillId="0" borderId="9" xfId="0" applyNumberFormat="1" applyFont="1" applyBorder="1"/>
    <xf numFmtId="1" fontId="14" fillId="0" borderId="6" xfId="0" applyNumberFormat="1" applyFont="1" applyBorder="1"/>
    <xf numFmtId="1" fontId="14" fillId="0" borderId="10" xfId="0" applyNumberFormat="1" applyFont="1" applyBorder="1"/>
  </cellXfs>
  <cellStyles count="19">
    <cellStyle name="10" xfId="1"/>
    <cellStyle name="11" xfId="2"/>
    <cellStyle name="12" xfId="3"/>
    <cellStyle name="14" xfId="4"/>
    <cellStyle name="17" xfId="5"/>
    <cellStyle name="9" xfId="6"/>
    <cellStyle name="Euro" xfId="7"/>
    <cellStyle name="Excel Built-in Percent" xfId="8"/>
    <cellStyle name="Heading" xfId="9"/>
    <cellStyle name="Heading1" xfId="10"/>
    <cellStyle name="Lien hypertexte" xfId="11" builtinId="8"/>
    <cellStyle name="Lien hypertexte 2" xfId="12"/>
    <cellStyle name="Normal" xfId="0" builtinId="0" customBuiltin="1"/>
    <cellStyle name="Normal 2" xfId="13"/>
    <cellStyle name="Normal 3" xfId="14"/>
    <cellStyle name="Normal_Audiences" xfId="15"/>
    <cellStyle name="Normal_Feuil1" xfId="16"/>
    <cellStyle name="Result" xfId="17"/>
    <cellStyle name="Result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'Graphique 1'!$A$31</c:f>
              <c:strCache>
                <c:ptCount val="1"/>
                <c:pt idx="0">
                  <c:v>2011</c:v>
                </c:pt>
              </c:strCache>
            </c:strRef>
          </c:tx>
          <c:spPr>
            <a:solidFill>
              <a:srgbClr val="000066"/>
            </a:solidFill>
            <a:ln>
              <a:noFill/>
            </a:ln>
          </c:spPr>
          <c:invertIfNegative val="0"/>
          <c:cat>
            <c:strRef>
              <c:f>'Graphique 1'!$B$30:$E$30</c:f>
              <c:strCache>
                <c:ptCount val="4"/>
                <c:pt idx="0">
                  <c:v>Ensemble</c:v>
                </c:pt>
                <c:pt idx="1">
                  <c:v>4-14 ans</c:v>
                </c:pt>
                <c:pt idx="2">
                  <c:v>15-49 ans</c:v>
                </c:pt>
                <c:pt idx="3">
                  <c:v>50 ans et plus</c:v>
                </c:pt>
              </c:strCache>
            </c:strRef>
          </c:cat>
          <c:val>
            <c:numRef>
              <c:f>'Graphique 1'!$B$31:$E$31</c:f>
              <c:numCache>
                <c:formatCode>[$-F400]h:mm:ss\ AM/PM</c:formatCode>
                <c:ptCount val="4"/>
                <c:pt idx="0">
                  <c:v>0.15763888888888888</c:v>
                </c:pt>
                <c:pt idx="1">
                  <c:v>9.5833333333333326E-2</c:v>
                </c:pt>
                <c:pt idx="2">
                  <c:v>0.1361111111111111</c:v>
                </c:pt>
                <c:pt idx="3">
                  <c:v>0.20763888888888887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4B-4719-BA3A-40D1FA20D804}"/>
            </c:ext>
          </c:extLst>
        </c:ser>
        <c:ser>
          <c:idx val="1"/>
          <c:order val="1"/>
          <c:tx>
            <c:strRef>
              <c:f>'Graphique 1'!$A$32</c:f>
              <c:strCache>
                <c:ptCount val="1"/>
                <c:pt idx="0">
                  <c:v>2012</c:v>
                </c:pt>
              </c:strCache>
            </c:strRef>
          </c:tx>
          <c:spPr>
            <a:solidFill>
              <a:srgbClr val="000099"/>
            </a:solidFill>
            <a:ln>
              <a:noFill/>
            </a:ln>
          </c:spPr>
          <c:invertIfNegative val="0"/>
          <c:cat>
            <c:strRef>
              <c:f>'Graphique 1'!$B$30:$E$30</c:f>
              <c:strCache>
                <c:ptCount val="4"/>
                <c:pt idx="0">
                  <c:v>Ensemble</c:v>
                </c:pt>
                <c:pt idx="1">
                  <c:v>4-14 ans</c:v>
                </c:pt>
                <c:pt idx="2">
                  <c:v>15-49 ans</c:v>
                </c:pt>
                <c:pt idx="3">
                  <c:v>50 ans et plus</c:v>
                </c:pt>
              </c:strCache>
            </c:strRef>
          </c:cat>
          <c:val>
            <c:numRef>
              <c:f>'Graphique 1'!$B$32:$E$32</c:f>
              <c:numCache>
                <c:formatCode>[$-F400]h:mm:ss\ AM/PM</c:formatCode>
                <c:ptCount val="4"/>
                <c:pt idx="0">
                  <c:v>0.15972222222222221</c:v>
                </c:pt>
                <c:pt idx="1">
                  <c:v>9.375E-2</c:v>
                </c:pt>
                <c:pt idx="2">
                  <c:v>0.13819444444444445</c:v>
                </c:pt>
                <c:pt idx="3">
                  <c:v>0.20972222222222223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4B-4719-BA3A-40D1FA20D804}"/>
            </c:ext>
          </c:extLst>
        </c:ser>
        <c:ser>
          <c:idx val="2"/>
          <c:order val="2"/>
          <c:tx>
            <c:strRef>
              <c:f>'Graphique 1'!$A$33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0000CC"/>
            </a:solidFill>
            <a:ln>
              <a:noFill/>
            </a:ln>
          </c:spPr>
          <c:invertIfNegative val="0"/>
          <c:cat>
            <c:strRef>
              <c:f>'Graphique 1'!$B$30:$E$30</c:f>
              <c:strCache>
                <c:ptCount val="4"/>
                <c:pt idx="0">
                  <c:v>Ensemble</c:v>
                </c:pt>
                <c:pt idx="1">
                  <c:v>4-14 ans</c:v>
                </c:pt>
                <c:pt idx="2">
                  <c:v>15-49 ans</c:v>
                </c:pt>
                <c:pt idx="3">
                  <c:v>50 ans et plus</c:v>
                </c:pt>
              </c:strCache>
            </c:strRef>
          </c:cat>
          <c:val>
            <c:numRef>
              <c:f>'Graphique 1'!$B$33:$E$33</c:f>
              <c:numCache>
                <c:formatCode>[$-F400]h:mm:ss\ AM/PM</c:formatCode>
                <c:ptCount val="4"/>
                <c:pt idx="0">
                  <c:v>0.15694444444444444</c:v>
                </c:pt>
                <c:pt idx="1">
                  <c:v>8.9583333333333334E-2</c:v>
                </c:pt>
                <c:pt idx="2">
                  <c:v>0.13263888888888889</c:v>
                </c:pt>
                <c:pt idx="3">
                  <c:v>0.20972222222222223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4B-4719-BA3A-40D1FA20D804}"/>
            </c:ext>
          </c:extLst>
        </c:ser>
        <c:ser>
          <c:idx val="3"/>
          <c:order val="3"/>
          <c:tx>
            <c:strRef>
              <c:f>'Graphique 1'!$A$34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</c:spPr>
          <c:invertIfNegative val="0"/>
          <c:cat>
            <c:strRef>
              <c:f>'Graphique 1'!$B$30:$E$30</c:f>
              <c:strCache>
                <c:ptCount val="4"/>
                <c:pt idx="0">
                  <c:v>Ensemble</c:v>
                </c:pt>
                <c:pt idx="1">
                  <c:v>4-14 ans</c:v>
                </c:pt>
                <c:pt idx="2">
                  <c:v>15-49 ans</c:v>
                </c:pt>
                <c:pt idx="3">
                  <c:v>50 ans et plus</c:v>
                </c:pt>
              </c:strCache>
            </c:strRef>
          </c:cat>
          <c:val>
            <c:numRef>
              <c:f>'Graphique 1'!$B$34:$E$34</c:f>
              <c:numCache>
                <c:formatCode>[$-F400]h:mm:ss\ AM/PM</c:formatCode>
                <c:ptCount val="4"/>
                <c:pt idx="0">
                  <c:v>0.15347222222222223</c:v>
                </c:pt>
                <c:pt idx="1">
                  <c:v>8.1944444444444431E-2</c:v>
                </c:pt>
                <c:pt idx="2">
                  <c:v>0.12708333333333333</c:v>
                </c:pt>
                <c:pt idx="3">
                  <c:v>0.20972222222222223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4B-4719-BA3A-40D1FA20D804}"/>
            </c:ext>
          </c:extLst>
        </c:ser>
        <c:ser>
          <c:idx val="4"/>
          <c:order val="4"/>
          <c:tx>
            <c:strRef>
              <c:f>'Graphique 1'!$A$35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3333FF"/>
            </a:solidFill>
            <a:ln>
              <a:noFill/>
            </a:ln>
          </c:spPr>
          <c:invertIfNegative val="0"/>
          <c:cat>
            <c:strRef>
              <c:f>'Graphique 1'!$B$30:$E$30</c:f>
              <c:strCache>
                <c:ptCount val="4"/>
                <c:pt idx="0">
                  <c:v>Ensemble</c:v>
                </c:pt>
                <c:pt idx="1">
                  <c:v>4-14 ans</c:v>
                </c:pt>
                <c:pt idx="2">
                  <c:v>15-49 ans</c:v>
                </c:pt>
                <c:pt idx="3">
                  <c:v>50 ans et plus</c:v>
                </c:pt>
              </c:strCache>
            </c:strRef>
          </c:cat>
          <c:val>
            <c:numRef>
              <c:f>'Graphique 1'!$B$35:$E$35</c:f>
              <c:numCache>
                <c:formatCode>[$-F400]h:mm:ss\ AM/PM</c:formatCode>
                <c:ptCount val="4"/>
                <c:pt idx="0">
                  <c:v>0.15555555555555556</c:v>
                </c:pt>
                <c:pt idx="1">
                  <c:v>8.0555555555555547E-2</c:v>
                </c:pt>
                <c:pt idx="2">
                  <c:v>0.12638888888888888</c:v>
                </c:pt>
                <c:pt idx="3">
                  <c:v>0.21319444444444446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4B-4719-BA3A-40D1FA20D804}"/>
            </c:ext>
          </c:extLst>
        </c:ser>
        <c:ser>
          <c:idx val="5"/>
          <c:order val="5"/>
          <c:tx>
            <c:strRef>
              <c:f>'Graphique 1'!$A$36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83CAFF"/>
            </a:solidFill>
            <a:ln>
              <a:noFill/>
            </a:ln>
          </c:spPr>
          <c:invertIfNegative val="0"/>
          <c:cat>
            <c:strRef>
              <c:f>'Graphique 1'!$B$30:$E$30</c:f>
              <c:strCache>
                <c:ptCount val="4"/>
                <c:pt idx="0">
                  <c:v>Ensemble</c:v>
                </c:pt>
                <c:pt idx="1">
                  <c:v>4-14 ans</c:v>
                </c:pt>
                <c:pt idx="2">
                  <c:v>15-49 ans</c:v>
                </c:pt>
                <c:pt idx="3">
                  <c:v>50 ans et plus</c:v>
                </c:pt>
              </c:strCache>
            </c:strRef>
          </c:cat>
          <c:val>
            <c:numRef>
              <c:f>'Graphique 1'!$B$36:$E$36</c:f>
              <c:numCache>
                <c:formatCode>[$-F400]h:mm:ss\ AM/PM</c:formatCode>
                <c:ptCount val="4"/>
                <c:pt idx="0">
                  <c:v>0.15486111111111112</c:v>
                </c:pt>
                <c:pt idx="1">
                  <c:v>7.8472222222222221E-2</c:v>
                </c:pt>
                <c:pt idx="2">
                  <c:v>0.12569444444444444</c:v>
                </c:pt>
                <c:pt idx="3">
                  <c:v>0.21319444444444446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4B-4719-BA3A-40D1FA20D804}"/>
            </c:ext>
          </c:extLst>
        </c:ser>
        <c:ser>
          <c:idx val="6"/>
          <c:order val="6"/>
          <c:tx>
            <c:strRef>
              <c:f>'Graphique 1'!$A$37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numFmt formatCode="[$-F400]h:mm:ss\ AM/PM" sourceLinked="0"/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'Graphique 1'!$B$30:$E$30</c:f>
              <c:strCache>
                <c:ptCount val="4"/>
                <c:pt idx="0">
                  <c:v>Ensemble</c:v>
                </c:pt>
                <c:pt idx="1">
                  <c:v>4-14 ans</c:v>
                </c:pt>
                <c:pt idx="2">
                  <c:v>15-49 ans</c:v>
                </c:pt>
                <c:pt idx="3">
                  <c:v>50 ans et plus</c:v>
                </c:pt>
              </c:strCache>
            </c:strRef>
          </c:cat>
          <c:val>
            <c:numRef>
              <c:f>'Graphique 1'!$B$37:$E$37</c:f>
              <c:numCache>
                <c:formatCode>[$-F400]h:mm:ss\ AM/PM</c:formatCode>
                <c:ptCount val="4"/>
                <c:pt idx="0">
                  <c:v>0.15416666666666667</c:v>
                </c:pt>
                <c:pt idx="1">
                  <c:v>7.3611111111111113E-2</c:v>
                </c:pt>
                <c:pt idx="2">
                  <c:v>0.12083333333333333</c:v>
                </c:pt>
                <c:pt idx="3">
                  <c:v>0.21666666666666667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E4B-4719-BA3A-40D1FA20D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702168"/>
        <c:axId val="1"/>
      </c:barChart>
      <c:catAx>
        <c:axId val="19370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800" b="0">
                <a:latin typeface="Arial"/>
              </a:defRPr>
            </a:pPr>
            <a:endParaRPr lang="fr-FR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hh&quot;:&quot;mm" sourceLinked="0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800" b="0">
                <a:latin typeface="Arial"/>
              </a:defRPr>
            </a:pPr>
            <a:endParaRPr lang="fr-FR"/>
          </a:p>
        </c:txPr>
        <c:crossAx val="193702168"/>
        <c:crossesAt val="1"/>
        <c:crossBetween val="between"/>
        <c:majorUnit val="4.1666666666666713E-2"/>
      </c:val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sz="800" b="0">
              <a:latin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56829744830821E-2"/>
          <c:y val="0.1268034188034188"/>
          <c:w val="0.89942128417002365"/>
          <c:h val="0.80115081768625085"/>
        </c:manualLayout>
      </c:layout>
      <c:lineChart>
        <c:grouping val="standard"/>
        <c:varyColors val="0"/>
        <c:ser>
          <c:idx val="0"/>
          <c:order val="0"/>
          <c:tx>
            <c:strRef>
              <c:f>'Graphique 1'!$B$30</c:f>
              <c:strCache>
                <c:ptCount val="1"/>
                <c:pt idx="0">
                  <c:v>Ensemble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'Graphique 1'!$A$31:$A$37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'Graphique 1'!$B$31:$B$37</c:f>
              <c:numCache>
                <c:formatCode>[$-F400]h:mm:ss\ AM/PM</c:formatCode>
                <c:ptCount val="7"/>
                <c:pt idx="0">
                  <c:v>0.15763888888888888</c:v>
                </c:pt>
                <c:pt idx="1">
                  <c:v>0.15972222222222221</c:v>
                </c:pt>
                <c:pt idx="2">
                  <c:v>0.15694444444444444</c:v>
                </c:pt>
                <c:pt idx="3">
                  <c:v>0.15347222222222223</c:v>
                </c:pt>
                <c:pt idx="4">
                  <c:v>0.15555555555555556</c:v>
                </c:pt>
                <c:pt idx="5">
                  <c:v>0.15486111111111112</c:v>
                </c:pt>
                <c:pt idx="6">
                  <c:v>0.15416666666666667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DB-4E37-8A4C-BFE1F8DBB7C7}"/>
            </c:ext>
          </c:extLst>
        </c:ser>
        <c:ser>
          <c:idx val="1"/>
          <c:order val="1"/>
          <c:tx>
            <c:strRef>
              <c:f>'Graphique 1'!$C$30</c:f>
              <c:strCache>
                <c:ptCount val="1"/>
                <c:pt idx="0">
                  <c:v>4-14 ans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'Graphique 1'!$A$31:$A$37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'Graphique 1'!$C$31:$C$37</c:f>
              <c:numCache>
                <c:formatCode>[$-F400]h:mm:ss\ AM/PM</c:formatCode>
                <c:ptCount val="7"/>
                <c:pt idx="0">
                  <c:v>9.5833333333333326E-2</c:v>
                </c:pt>
                <c:pt idx="1">
                  <c:v>9.375E-2</c:v>
                </c:pt>
                <c:pt idx="2">
                  <c:v>8.9583333333333334E-2</c:v>
                </c:pt>
                <c:pt idx="3">
                  <c:v>8.1944444444444431E-2</c:v>
                </c:pt>
                <c:pt idx="4">
                  <c:v>8.0555555555555547E-2</c:v>
                </c:pt>
                <c:pt idx="5">
                  <c:v>7.8472222222222221E-2</c:v>
                </c:pt>
                <c:pt idx="6">
                  <c:v>7.3611111111111113E-2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DB-4E37-8A4C-BFE1F8DBB7C7}"/>
            </c:ext>
          </c:extLst>
        </c:ser>
        <c:ser>
          <c:idx val="2"/>
          <c:order val="2"/>
          <c:tx>
            <c:strRef>
              <c:f>'Graphique 1'!$D$30</c:f>
              <c:strCache>
                <c:ptCount val="1"/>
                <c:pt idx="0">
                  <c:v>15-49 ans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'Graphique 1'!$A$31:$A$37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'Graphique 1'!$D$31:$D$37</c:f>
              <c:numCache>
                <c:formatCode>[$-F400]h:mm:ss\ AM/PM</c:formatCode>
                <c:ptCount val="7"/>
                <c:pt idx="0">
                  <c:v>0.1361111111111111</c:v>
                </c:pt>
                <c:pt idx="1">
                  <c:v>0.13819444444444445</c:v>
                </c:pt>
                <c:pt idx="2">
                  <c:v>0.13263888888888889</c:v>
                </c:pt>
                <c:pt idx="3">
                  <c:v>0.12708333333333333</c:v>
                </c:pt>
                <c:pt idx="4">
                  <c:v>0.12638888888888888</c:v>
                </c:pt>
                <c:pt idx="5">
                  <c:v>0.12569444444444444</c:v>
                </c:pt>
                <c:pt idx="6">
                  <c:v>0.12083333333333333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DB-4E37-8A4C-BFE1F8DBB7C7}"/>
            </c:ext>
          </c:extLst>
        </c:ser>
        <c:ser>
          <c:idx val="3"/>
          <c:order val="3"/>
          <c:tx>
            <c:strRef>
              <c:f>'Graphique 1'!$E$30</c:f>
              <c:strCache>
                <c:ptCount val="1"/>
                <c:pt idx="0">
                  <c:v>50 ans et plus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'Graphique 1'!$A$31:$A$37</c:f>
              <c:numCache>
                <c:formatCode>General</c:formatCode>
                <c:ptCount val="7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</c:numCache>
            </c:numRef>
          </c:cat>
          <c:val>
            <c:numRef>
              <c:f>'Graphique 1'!$E$31:$E$37</c:f>
              <c:numCache>
                <c:formatCode>[$-F400]h:mm:ss\ AM/PM</c:formatCode>
                <c:ptCount val="7"/>
                <c:pt idx="0">
                  <c:v>0.20763888888888887</c:v>
                </c:pt>
                <c:pt idx="1">
                  <c:v>0.20972222222222223</c:v>
                </c:pt>
                <c:pt idx="2">
                  <c:v>0.20972222222222223</c:v>
                </c:pt>
                <c:pt idx="3">
                  <c:v>0.20972222222222223</c:v>
                </c:pt>
                <c:pt idx="4">
                  <c:v>0.21319444444444446</c:v>
                </c:pt>
                <c:pt idx="5">
                  <c:v>0.21319444444444446</c:v>
                </c:pt>
                <c:pt idx="6">
                  <c:v>0.21666666666666667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DB-4E37-8A4C-BFE1F8DBB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7824528"/>
        <c:axId val="1"/>
      </c:lineChart>
      <c:catAx>
        <c:axId val="24782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F400]h:mm:ss\ AM/PM" sourceLinked="0"/>
        <c:majorTickMark val="none"/>
        <c:minorTickMark val="none"/>
        <c:tickLblPos val="nextTo"/>
        <c:spPr>
          <a:noFill/>
          <a:ln>
            <a:solidFill>
              <a:schemeClr val="accen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47824528"/>
        <c:crosses val="autoZero"/>
        <c:crossBetween val="midCat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0916837450113254"/>
          <c:y val="0.72692267312739756"/>
          <c:w val="0.54473519577176144"/>
          <c:h val="5.76927114879870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7"/>
          <c:order val="0"/>
          <c:tx>
            <c:strRef>
              <c:f>'Graphique 2'!$B$36</c:f>
              <c:strCache>
                <c:ptCount val="1"/>
                <c:pt idx="0">
                  <c:v>Autres TNT</c:v>
                </c:pt>
              </c:strCache>
            </c:strRef>
          </c:tx>
          <c:spPr>
            <a:ln w="28800">
              <a:solidFill>
                <a:schemeClr val="bg2">
                  <a:lumMod val="90000"/>
                </a:schemeClr>
              </a:solidFill>
            </a:ln>
          </c:spPr>
          <c:marker>
            <c:symbol val="none"/>
          </c:marker>
          <c:dLbls>
            <c:dLbl>
              <c:idx val="10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182-4BF7-8724-0753F61A6D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'Graphique 2'!$A$37:$A$47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'Graphique 2'!$B$37:$B$47</c:f>
              <c:numCache>
                <c:formatCode>0</c:formatCode>
                <c:ptCount val="11"/>
                <c:pt idx="0">
                  <c:v>5.4</c:v>
                </c:pt>
                <c:pt idx="1">
                  <c:v>10.199999999999999</c:v>
                </c:pt>
                <c:pt idx="2">
                  <c:v>14.2</c:v>
                </c:pt>
                <c:pt idx="3">
                  <c:v>18.2</c:v>
                </c:pt>
                <c:pt idx="4">
                  <c:v>20.9</c:v>
                </c:pt>
                <c:pt idx="5">
                  <c:v>21.4</c:v>
                </c:pt>
                <c:pt idx="6">
                  <c:v>23.6</c:v>
                </c:pt>
                <c:pt idx="7">
                  <c:v>24</c:v>
                </c:pt>
                <c:pt idx="8">
                  <c:v>26.7</c:v>
                </c:pt>
                <c:pt idx="9">
                  <c:v>29.3</c:v>
                </c:pt>
                <c:pt idx="10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2-4BF7-8724-0753F61A6DCC}"/>
            </c:ext>
          </c:extLst>
        </c:ser>
        <c:ser>
          <c:idx val="0"/>
          <c:order val="1"/>
          <c:tx>
            <c:strRef>
              <c:f>'Graphique 2'!$C$36</c:f>
              <c:strCache>
                <c:ptCount val="1"/>
                <c:pt idx="0">
                  <c:v>TF1</c:v>
                </c:pt>
              </c:strCache>
            </c:strRef>
          </c:tx>
          <c:spPr>
            <a:ln w="28800">
              <a:solidFill>
                <a:srgbClr val="004586"/>
              </a:solidFill>
            </a:ln>
          </c:spPr>
          <c:marker>
            <c:symbol val="none"/>
          </c:marker>
          <c:dLbls>
            <c:dLbl>
              <c:idx val="10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182-4BF7-8724-0753F61A6D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'Graphique 2'!$A$37:$A$47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'Graphique 2'!$C$37:$C$47</c:f>
              <c:numCache>
                <c:formatCode>0</c:formatCode>
                <c:ptCount val="11"/>
                <c:pt idx="0">
                  <c:v>30.7</c:v>
                </c:pt>
                <c:pt idx="1">
                  <c:v>27.2</c:v>
                </c:pt>
                <c:pt idx="2">
                  <c:v>26.1</c:v>
                </c:pt>
                <c:pt idx="3">
                  <c:v>24.5</c:v>
                </c:pt>
                <c:pt idx="4">
                  <c:v>23.7</c:v>
                </c:pt>
                <c:pt idx="5">
                  <c:v>22.7</c:v>
                </c:pt>
                <c:pt idx="6">
                  <c:v>22.8</c:v>
                </c:pt>
                <c:pt idx="7">
                  <c:v>22.9</c:v>
                </c:pt>
                <c:pt idx="8">
                  <c:v>21.4</c:v>
                </c:pt>
                <c:pt idx="9">
                  <c:v>20.399999999999999</c:v>
                </c:pt>
                <c:pt idx="1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82-4BF7-8724-0753F61A6DCC}"/>
            </c:ext>
          </c:extLst>
        </c:ser>
        <c:ser>
          <c:idx val="1"/>
          <c:order val="2"/>
          <c:tx>
            <c:strRef>
              <c:f>'Graphique 2'!$D$36</c:f>
              <c:strCache>
                <c:ptCount val="1"/>
                <c:pt idx="0">
                  <c:v>France 2</c:v>
                </c:pt>
              </c:strCache>
            </c:strRef>
          </c:tx>
          <c:spPr>
            <a:ln w="28800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10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6182-4BF7-8724-0753F61A6D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'Graphique 2'!$A$37:$A$47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'Graphique 2'!$D$37:$D$47</c:f>
              <c:numCache>
                <c:formatCode>0</c:formatCode>
                <c:ptCount val="11"/>
                <c:pt idx="0">
                  <c:v>18.100000000000001</c:v>
                </c:pt>
                <c:pt idx="1">
                  <c:v>17.5</c:v>
                </c:pt>
                <c:pt idx="2">
                  <c:v>16.7</c:v>
                </c:pt>
                <c:pt idx="3">
                  <c:v>16.100000000000001</c:v>
                </c:pt>
                <c:pt idx="4">
                  <c:v>14.9</c:v>
                </c:pt>
                <c:pt idx="5">
                  <c:v>14.9</c:v>
                </c:pt>
                <c:pt idx="6">
                  <c:v>14</c:v>
                </c:pt>
                <c:pt idx="7">
                  <c:v>14.1</c:v>
                </c:pt>
                <c:pt idx="8">
                  <c:v>14.3</c:v>
                </c:pt>
                <c:pt idx="9">
                  <c:v>13.4</c:v>
                </c:pt>
                <c:pt idx="10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182-4BF7-8724-0753F61A6DCC}"/>
            </c:ext>
          </c:extLst>
        </c:ser>
        <c:ser>
          <c:idx val="5"/>
          <c:order val="3"/>
          <c:tx>
            <c:strRef>
              <c:f>'Graphique 2'!$H$36</c:f>
              <c:strCache>
                <c:ptCount val="1"/>
                <c:pt idx="0">
                  <c:v>M6</c:v>
                </c:pt>
              </c:strCache>
            </c:strRef>
          </c:tx>
          <c:spPr>
            <a:ln w="15875">
              <a:solidFill>
                <a:schemeClr val="tx1"/>
              </a:solidFill>
            </a:ln>
          </c:spPr>
          <c:marker>
            <c:symbol val="none"/>
          </c:marker>
          <c:dLbls>
            <c:dLbl>
              <c:idx val="10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6182-4BF7-8724-0753F61A6D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'Graphique 2'!$A$37:$A$47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'Graphique 2'!$H$37:$H$47</c:f>
              <c:numCache>
                <c:formatCode>0</c:formatCode>
                <c:ptCount val="11"/>
                <c:pt idx="0">
                  <c:v>11.5</c:v>
                </c:pt>
                <c:pt idx="1">
                  <c:v>11</c:v>
                </c:pt>
                <c:pt idx="2">
                  <c:v>10.8</c:v>
                </c:pt>
                <c:pt idx="3">
                  <c:v>10.4</c:v>
                </c:pt>
                <c:pt idx="4">
                  <c:v>10.8</c:v>
                </c:pt>
                <c:pt idx="5">
                  <c:v>11.2</c:v>
                </c:pt>
                <c:pt idx="6">
                  <c:v>10.6</c:v>
                </c:pt>
                <c:pt idx="7">
                  <c:v>10.1</c:v>
                </c:pt>
                <c:pt idx="8">
                  <c:v>9.9</c:v>
                </c:pt>
                <c:pt idx="9">
                  <c:v>10.199999999999999</c:v>
                </c:pt>
                <c:pt idx="10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182-4BF7-8724-0753F61A6DCC}"/>
            </c:ext>
          </c:extLst>
        </c:ser>
        <c:ser>
          <c:idx val="2"/>
          <c:order val="4"/>
          <c:tx>
            <c:strRef>
              <c:f>'Graphique 2'!$E$36</c:f>
              <c:strCache>
                <c:ptCount val="1"/>
                <c:pt idx="0">
                  <c:v>France 3</c:v>
                </c:pt>
              </c:strCache>
            </c:strRef>
          </c:tx>
          <c:spPr>
            <a:ln w="28800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10"/>
              <c:layout>
                <c:manualLayout>
                  <c:x val="-3.3881746229101381E-2"/>
                  <c:y val="2.8805004512014076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6182-4BF7-8724-0753F61A6D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'Graphique 2'!$A$37:$A$47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'Graphique 2'!$E$37:$E$47</c:f>
              <c:numCache>
                <c:formatCode>0</c:formatCode>
                <c:ptCount val="11"/>
                <c:pt idx="0">
                  <c:v>14.1</c:v>
                </c:pt>
                <c:pt idx="1">
                  <c:v>13.3</c:v>
                </c:pt>
                <c:pt idx="2">
                  <c:v>11.8</c:v>
                </c:pt>
                <c:pt idx="3">
                  <c:v>10.7</c:v>
                </c:pt>
                <c:pt idx="4">
                  <c:v>9.6999999999999993</c:v>
                </c:pt>
                <c:pt idx="5">
                  <c:v>9.6999999999999993</c:v>
                </c:pt>
                <c:pt idx="6">
                  <c:v>9.5</c:v>
                </c:pt>
                <c:pt idx="7">
                  <c:v>9.4</c:v>
                </c:pt>
                <c:pt idx="8">
                  <c:v>9.1999999999999993</c:v>
                </c:pt>
                <c:pt idx="9">
                  <c:v>9.1</c:v>
                </c:pt>
                <c:pt idx="10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182-4BF7-8724-0753F61A6DCC}"/>
            </c:ext>
          </c:extLst>
        </c:ser>
        <c:ser>
          <c:idx val="4"/>
          <c:order val="5"/>
          <c:tx>
            <c:strRef>
              <c:f>'Graphique 2'!$G$36</c:f>
              <c:strCache>
                <c:ptCount val="1"/>
                <c:pt idx="0">
                  <c:v>France 5</c:v>
                </c:pt>
              </c:strCache>
            </c:strRef>
          </c:tx>
          <c:spPr>
            <a:ln w="15875">
              <a:solidFill>
                <a:schemeClr val="accent1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0"/>
              <c:layout>
                <c:manualLayout>
                  <c:x val="2.5964483096192569E-4"/>
                  <c:y val="-1.0044202444135265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6182-4BF7-8724-0753F61A6D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'Graphique 2'!$A$37:$A$47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'Graphique 2'!$G$37:$G$47</c:f>
              <c:numCache>
                <c:formatCode>0</c:formatCode>
                <c:ptCount val="11"/>
                <c:pt idx="0">
                  <c:v>3.3</c:v>
                </c:pt>
                <c:pt idx="1">
                  <c:v>3</c:v>
                </c:pt>
                <c:pt idx="2">
                  <c:v>3.1</c:v>
                </c:pt>
                <c:pt idx="3">
                  <c:v>3.2</c:v>
                </c:pt>
                <c:pt idx="4">
                  <c:v>3.3</c:v>
                </c:pt>
                <c:pt idx="5">
                  <c:v>3.5</c:v>
                </c:pt>
                <c:pt idx="6">
                  <c:v>3.3</c:v>
                </c:pt>
                <c:pt idx="7">
                  <c:v>3.2</c:v>
                </c:pt>
                <c:pt idx="8">
                  <c:v>3.4</c:v>
                </c:pt>
                <c:pt idx="9">
                  <c:v>3.4</c:v>
                </c:pt>
                <c:pt idx="10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182-4BF7-8724-0753F61A6DCC}"/>
            </c:ext>
          </c:extLst>
        </c:ser>
        <c:ser>
          <c:idx val="6"/>
          <c:order val="6"/>
          <c:tx>
            <c:strRef>
              <c:f>'Graphique 2'!$I$36</c:f>
              <c:strCache>
                <c:ptCount val="1"/>
                <c:pt idx="0">
                  <c:v>Arte</c:v>
                </c:pt>
              </c:strCache>
            </c:strRef>
          </c:tx>
          <c:spPr>
            <a:ln w="1587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Lbl>
              <c:idx val="10"/>
              <c:layout>
                <c:manualLayout>
                  <c:x val="2.5964483096192569E-4"/>
                  <c:y val="2.9055332079146335E-3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182-4BF7-8724-0753F61A6D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'Graphique 2'!$A$37:$A$47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'Graphique 2'!$I$37:$I$47</c:f>
              <c:numCache>
                <c:formatCode>0</c:formatCode>
                <c:ptCount val="11"/>
                <c:pt idx="0">
                  <c:v>1.8</c:v>
                </c:pt>
                <c:pt idx="1">
                  <c:v>1.7</c:v>
                </c:pt>
                <c:pt idx="2">
                  <c:v>1.7</c:v>
                </c:pt>
                <c:pt idx="3">
                  <c:v>1.6</c:v>
                </c:pt>
                <c:pt idx="4">
                  <c:v>1.5</c:v>
                </c:pt>
                <c:pt idx="5">
                  <c:v>1.8</c:v>
                </c:pt>
                <c:pt idx="6">
                  <c:v>2</c:v>
                </c:pt>
                <c:pt idx="7">
                  <c:v>2</c:v>
                </c:pt>
                <c:pt idx="8">
                  <c:v>2.2000000000000002</c:v>
                </c:pt>
                <c:pt idx="9">
                  <c:v>2.2999999999999998</c:v>
                </c:pt>
                <c:pt idx="10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182-4BF7-8724-0753F61A6DCC}"/>
            </c:ext>
          </c:extLst>
        </c:ser>
        <c:ser>
          <c:idx val="3"/>
          <c:order val="7"/>
          <c:tx>
            <c:strRef>
              <c:f>'Graphique 2'!$F$36</c:f>
              <c:strCache>
                <c:ptCount val="1"/>
                <c:pt idx="0">
                  <c:v>Canal+ (clair)</c:v>
                </c:pt>
              </c:strCache>
            </c:strRef>
          </c:tx>
          <c:spPr>
            <a:ln w="15875">
              <a:solidFill>
                <a:schemeClr val="bg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0"/>
              <c:layout>
                <c:manualLayout>
                  <c:x val="1.6822027917980013E-3"/>
                  <c:y val="2.2330136685989186E-2"/>
                </c:manualLayout>
              </c:layout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182-4BF7-8724-0753F61A6D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'Graphique 2'!$A$37:$A$47</c:f>
              <c:numCache>
                <c:formatCode>General</c:formatCode>
                <c:ptCount val="11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</c:numCache>
            </c:numRef>
          </c:cat>
          <c:val>
            <c:numRef>
              <c:f>'Graphique 2'!$F$37:$F$47</c:f>
              <c:numCache>
                <c:formatCode>0</c:formatCode>
                <c:ptCount val="11"/>
                <c:pt idx="0">
                  <c:v>3.4</c:v>
                </c:pt>
                <c:pt idx="1">
                  <c:v>3.3</c:v>
                </c:pt>
                <c:pt idx="2">
                  <c:v>3.1</c:v>
                </c:pt>
                <c:pt idx="3">
                  <c:v>3.1</c:v>
                </c:pt>
                <c:pt idx="4">
                  <c:v>3.1</c:v>
                </c:pt>
                <c:pt idx="5">
                  <c:v>2.9</c:v>
                </c:pt>
                <c:pt idx="6">
                  <c:v>2.8</c:v>
                </c:pt>
                <c:pt idx="7">
                  <c:v>2.6</c:v>
                </c:pt>
                <c:pt idx="8">
                  <c:v>2.6</c:v>
                </c:pt>
                <c:pt idx="9">
                  <c:v>1.7</c:v>
                </c:pt>
                <c:pt idx="10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182-4BF7-8724-0753F61A6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787864"/>
        <c:axId val="1"/>
      </c:lineChart>
      <c:catAx>
        <c:axId val="19378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193787864"/>
        <c:crossesAt val="0"/>
        <c:crossBetween val="midCat"/>
      </c:valAx>
      <c:spPr>
        <a:noFill/>
        <a:ln w="25400">
          <a:noFill/>
        </a:ln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6"/>
          <c:order val="0"/>
          <c:tx>
            <c:strRef>
              <c:f>'Graphique 3'!$A$49:$A$49</c:f>
              <c:strCache>
                <c:ptCount val="1"/>
                <c:pt idx="0">
                  <c:v>Fiction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</c:spPr>
          <c:invertIfNegative val="0"/>
          <c:dLbls>
            <c:dLbl>
              <c:idx val="1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452F-4D3C-B7A0-202DFE27C4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'Graphique 3'!$B$42:$L$42</c:f>
              <c:strCache>
                <c:ptCount val="11"/>
                <c:pt idx="0">
                  <c:v>OCS</c:v>
                </c:pt>
                <c:pt idx="1">
                  <c:v>Groupe TF1</c:v>
                </c:pt>
                <c:pt idx="2">
                  <c:v>France Télévisions</c:v>
                </c:pt>
                <c:pt idx="3">
                  <c:v>Groupe Canal +</c:v>
                </c:pt>
                <c:pt idx="4">
                  <c:v>Groupe NRJ</c:v>
                </c:pt>
                <c:pt idx="5">
                  <c:v>Groupe M6</c:v>
                </c:pt>
                <c:pt idx="6">
                  <c:v>Groupe Disney</c:v>
                </c:pt>
                <c:pt idx="7">
                  <c:v>Editeurs « Hors groupes »</c:v>
                </c:pt>
                <c:pt idx="8">
                  <c:v>Groupe AB</c:v>
                </c:pt>
                <c:pt idx="9">
                  <c:v>Groupe Lagardère</c:v>
                </c:pt>
                <c:pt idx="10">
                  <c:v>Total</c:v>
                </c:pt>
              </c:strCache>
            </c:strRef>
          </c:cat>
          <c:val>
            <c:numRef>
              <c:f>'Graphique 3'!$B$49:$L$49</c:f>
              <c:numCache>
                <c:formatCode>General</c:formatCode>
                <c:ptCount val="11"/>
                <c:pt idx="0">
                  <c:v>80</c:v>
                </c:pt>
                <c:pt idx="1">
                  <c:v>79</c:v>
                </c:pt>
                <c:pt idx="2">
                  <c:v>65</c:v>
                </c:pt>
                <c:pt idx="3">
                  <c:v>53</c:v>
                </c:pt>
                <c:pt idx="4">
                  <c:v>36</c:v>
                </c:pt>
                <c:pt idx="5">
                  <c:v>34</c:v>
                </c:pt>
                <c:pt idx="6">
                  <c:v>29</c:v>
                </c:pt>
                <c:pt idx="7">
                  <c:v>21</c:v>
                </c:pt>
                <c:pt idx="8">
                  <c:v>19</c:v>
                </c:pt>
                <c:pt idx="9">
                  <c:v>4</c:v>
                </c:pt>
                <c:pt idx="10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2F-4D3C-B7A0-202DFE27C4F9}"/>
            </c:ext>
          </c:extLst>
        </c:ser>
        <c:ser>
          <c:idx val="4"/>
          <c:order val="1"/>
          <c:tx>
            <c:strRef>
              <c:f>'Graphique 3'!$A$47:$A$47</c:f>
              <c:strCache>
                <c:ptCount val="1"/>
                <c:pt idx="0">
                  <c:v>Documentaire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c:spPr>
          <c:invertIfNegative val="0"/>
          <c:dLbls>
            <c:dLbl>
              <c:idx val="1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52F-4D3C-B7A0-202DFE27C4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'Graphique 3'!$B$42:$L$42</c:f>
              <c:strCache>
                <c:ptCount val="11"/>
                <c:pt idx="0">
                  <c:v>OCS</c:v>
                </c:pt>
                <c:pt idx="1">
                  <c:v>Groupe TF1</c:v>
                </c:pt>
                <c:pt idx="2">
                  <c:v>France Télévisions</c:v>
                </c:pt>
                <c:pt idx="3">
                  <c:v>Groupe Canal +</c:v>
                </c:pt>
                <c:pt idx="4">
                  <c:v>Groupe NRJ</c:v>
                </c:pt>
                <c:pt idx="5">
                  <c:v>Groupe M6</c:v>
                </c:pt>
                <c:pt idx="6">
                  <c:v>Groupe Disney</c:v>
                </c:pt>
                <c:pt idx="7">
                  <c:v>Editeurs « Hors groupes »</c:v>
                </c:pt>
                <c:pt idx="8">
                  <c:v>Groupe AB</c:v>
                </c:pt>
                <c:pt idx="9">
                  <c:v>Groupe Lagardère</c:v>
                </c:pt>
                <c:pt idx="10">
                  <c:v>Total</c:v>
                </c:pt>
              </c:strCache>
            </c:strRef>
          </c:cat>
          <c:val>
            <c:numRef>
              <c:f>'Graphique 3'!$B$47:$L$47</c:f>
              <c:numCache>
                <c:formatCode>General</c:formatCode>
                <c:ptCount val="11"/>
                <c:pt idx="0">
                  <c:v>20</c:v>
                </c:pt>
                <c:pt idx="1">
                  <c:v>14</c:v>
                </c:pt>
                <c:pt idx="2">
                  <c:v>23</c:v>
                </c:pt>
                <c:pt idx="3">
                  <c:v>27</c:v>
                </c:pt>
                <c:pt idx="4">
                  <c:v>24</c:v>
                </c:pt>
                <c:pt idx="5">
                  <c:v>21</c:v>
                </c:pt>
                <c:pt idx="6">
                  <c:v>0</c:v>
                </c:pt>
                <c:pt idx="7">
                  <c:v>45</c:v>
                </c:pt>
                <c:pt idx="8">
                  <c:v>70</c:v>
                </c:pt>
                <c:pt idx="9">
                  <c:v>2</c:v>
                </c:pt>
                <c:pt idx="1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2F-4D3C-B7A0-202DFE27C4F9}"/>
            </c:ext>
          </c:extLst>
        </c:ser>
        <c:ser>
          <c:idx val="5"/>
          <c:order val="2"/>
          <c:tx>
            <c:strRef>
              <c:f>'Graphique 3'!$A$48:$A$48</c:f>
              <c:strCache>
                <c:ptCount val="1"/>
                <c:pt idx="0">
                  <c:v>Animation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dLbl>
              <c:idx val="1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452F-4D3C-B7A0-202DFE27C4F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'Graphique 3'!$B$42:$L$42</c:f>
              <c:strCache>
                <c:ptCount val="11"/>
                <c:pt idx="0">
                  <c:v>OCS</c:v>
                </c:pt>
                <c:pt idx="1">
                  <c:v>Groupe TF1</c:v>
                </c:pt>
                <c:pt idx="2">
                  <c:v>France Télévisions</c:v>
                </c:pt>
                <c:pt idx="3">
                  <c:v>Groupe Canal +</c:v>
                </c:pt>
                <c:pt idx="4">
                  <c:v>Groupe NRJ</c:v>
                </c:pt>
                <c:pt idx="5">
                  <c:v>Groupe M6</c:v>
                </c:pt>
                <c:pt idx="6">
                  <c:v>Groupe Disney</c:v>
                </c:pt>
                <c:pt idx="7">
                  <c:v>Editeurs « Hors groupes »</c:v>
                </c:pt>
                <c:pt idx="8">
                  <c:v>Groupe AB</c:v>
                </c:pt>
                <c:pt idx="9">
                  <c:v>Groupe Lagardère</c:v>
                </c:pt>
                <c:pt idx="10">
                  <c:v>Total</c:v>
                </c:pt>
              </c:strCache>
            </c:strRef>
          </c:cat>
          <c:val>
            <c:numRef>
              <c:f>'Graphique 3'!$B$48:$L$48</c:f>
              <c:numCache>
                <c:formatCode>General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4</c:v>
                </c:pt>
                <c:pt idx="6">
                  <c:v>63</c:v>
                </c:pt>
                <c:pt idx="7">
                  <c:v>6</c:v>
                </c:pt>
                <c:pt idx="8">
                  <c:v>3</c:v>
                </c:pt>
                <c:pt idx="9">
                  <c:v>60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2F-4D3C-B7A0-202DFE27C4F9}"/>
            </c:ext>
          </c:extLst>
        </c:ser>
        <c:ser>
          <c:idx val="3"/>
          <c:order val="3"/>
          <c:tx>
            <c:strRef>
              <c:f>'Graphique 3'!$A$46:$A$46</c:f>
              <c:strCache>
                <c:ptCount val="1"/>
                <c:pt idx="0">
                  <c:v>Spectacle vivant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1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52F-4D3C-B7A0-202DFE27C4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'Graphique 3'!$B$42:$L$42</c:f>
              <c:strCache>
                <c:ptCount val="11"/>
                <c:pt idx="0">
                  <c:v>OCS</c:v>
                </c:pt>
                <c:pt idx="1">
                  <c:v>Groupe TF1</c:v>
                </c:pt>
                <c:pt idx="2">
                  <c:v>France Télévisions</c:v>
                </c:pt>
                <c:pt idx="3">
                  <c:v>Groupe Canal +</c:v>
                </c:pt>
                <c:pt idx="4">
                  <c:v>Groupe NRJ</c:v>
                </c:pt>
                <c:pt idx="5">
                  <c:v>Groupe M6</c:v>
                </c:pt>
                <c:pt idx="6">
                  <c:v>Groupe Disney</c:v>
                </c:pt>
                <c:pt idx="7">
                  <c:v>Editeurs « Hors groupes »</c:v>
                </c:pt>
                <c:pt idx="8">
                  <c:v>Groupe AB</c:v>
                </c:pt>
                <c:pt idx="9">
                  <c:v>Groupe Lagardère</c:v>
                </c:pt>
                <c:pt idx="10">
                  <c:v>Total</c:v>
                </c:pt>
              </c:strCache>
            </c:strRef>
          </c:cat>
          <c:val>
            <c:numRef>
              <c:f>'Graphique 3'!$B$46:$L$46</c:f>
              <c:numCache>
                <c:formatCode>General</c:formatCode>
                <c:ptCount val="11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8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18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2F-4D3C-B7A0-202DFE27C4F9}"/>
            </c:ext>
          </c:extLst>
        </c:ser>
        <c:ser>
          <c:idx val="1"/>
          <c:order val="4"/>
          <c:tx>
            <c:strRef>
              <c:f>'Graphique 3'!$A$44:$A$44</c:f>
              <c:strCache>
                <c:ptCount val="1"/>
                <c:pt idx="0">
                  <c:v>Magazine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</c:spPr>
          <c:invertIfNegative val="0"/>
          <c:dLbls>
            <c:dLbl>
              <c:idx val="1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52F-4D3C-B7A0-202DFE27C4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'Graphique 3'!$B$42:$L$42</c:f>
              <c:strCache>
                <c:ptCount val="11"/>
                <c:pt idx="0">
                  <c:v>OCS</c:v>
                </c:pt>
                <c:pt idx="1">
                  <c:v>Groupe TF1</c:v>
                </c:pt>
                <c:pt idx="2">
                  <c:v>France Télévisions</c:v>
                </c:pt>
                <c:pt idx="3">
                  <c:v>Groupe Canal +</c:v>
                </c:pt>
                <c:pt idx="4">
                  <c:v>Groupe NRJ</c:v>
                </c:pt>
                <c:pt idx="5">
                  <c:v>Groupe M6</c:v>
                </c:pt>
                <c:pt idx="6">
                  <c:v>Groupe Disney</c:v>
                </c:pt>
                <c:pt idx="7">
                  <c:v>Editeurs « Hors groupes »</c:v>
                </c:pt>
                <c:pt idx="8">
                  <c:v>Groupe AB</c:v>
                </c:pt>
                <c:pt idx="9">
                  <c:v>Groupe Lagardère</c:v>
                </c:pt>
                <c:pt idx="10">
                  <c:v>Total</c:v>
                </c:pt>
              </c:strCache>
            </c:strRef>
          </c:cat>
          <c:val>
            <c:numRef>
              <c:f>'Graphique 3'!$B$44:$L$44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</c:v>
                </c:pt>
                <c:pt idx="5">
                  <c:v>17</c:v>
                </c:pt>
                <c:pt idx="6">
                  <c:v>4</c:v>
                </c:pt>
                <c:pt idx="7">
                  <c:v>24</c:v>
                </c:pt>
                <c:pt idx="8">
                  <c:v>5</c:v>
                </c:pt>
                <c:pt idx="9">
                  <c:v>10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2F-4D3C-B7A0-202DFE27C4F9}"/>
            </c:ext>
          </c:extLst>
        </c:ser>
        <c:ser>
          <c:idx val="0"/>
          <c:order val="5"/>
          <c:tx>
            <c:strRef>
              <c:f>'Graphique 3'!$A$43:$A$43</c:f>
              <c:strCache>
                <c:ptCount val="1"/>
                <c:pt idx="0">
                  <c:v>Divertissement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</c:spPr>
          <c:invertIfNegative val="0"/>
          <c:dLbls>
            <c:dLbl>
              <c:idx val="1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52F-4D3C-B7A0-202DFE27C4F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'Graphique 3'!$B$42:$L$42</c:f>
              <c:strCache>
                <c:ptCount val="11"/>
                <c:pt idx="0">
                  <c:v>OCS</c:v>
                </c:pt>
                <c:pt idx="1">
                  <c:v>Groupe TF1</c:v>
                </c:pt>
                <c:pt idx="2">
                  <c:v>France Télévisions</c:v>
                </c:pt>
                <c:pt idx="3">
                  <c:v>Groupe Canal +</c:v>
                </c:pt>
                <c:pt idx="4">
                  <c:v>Groupe NRJ</c:v>
                </c:pt>
                <c:pt idx="5">
                  <c:v>Groupe M6</c:v>
                </c:pt>
                <c:pt idx="6">
                  <c:v>Groupe Disney</c:v>
                </c:pt>
                <c:pt idx="7">
                  <c:v>Editeurs « Hors groupes »</c:v>
                </c:pt>
                <c:pt idx="8">
                  <c:v>Groupe AB</c:v>
                </c:pt>
                <c:pt idx="9">
                  <c:v>Groupe Lagardère</c:v>
                </c:pt>
                <c:pt idx="10">
                  <c:v>Total</c:v>
                </c:pt>
              </c:strCache>
            </c:strRef>
          </c:cat>
          <c:val>
            <c:numRef>
              <c:f>'Graphique 3'!$B$43:$L$43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28</c:v>
                </c:pt>
                <c:pt idx="5">
                  <c:v>14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F-4D3C-B7A0-202DFE27C4F9}"/>
            </c:ext>
          </c:extLst>
        </c:ser>
        <c:ser>
          <c:idx val="2"/>
          <c:order val="6"/>
          <c:tx>
            <c:strRef>
              <c:f>'Graphique 3'!$A$45:$A$45</c:f>
              <c:strCache>
                <c:ptCount val="1"/>
                <c:pt idx="0">
                  <c:v>Vidéo Musique</c:v>
                </c:pt>
              </c:strCache>
            </c:strRef>
          </c:tx>
          <c:spPr>
            <a:solidFill>
              <a:schemeClr val="bg2"/>
            </a:solidFill>
            <a:ln>
              <a:noFill/>
            </a:ln>
          </c:spPr>
          <c:invertIfNegative val="0"/>
          <c:dLbls>
            <c:dLbl>
              <c:idx val="1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452F-4D3C-B7A0-202DFE27C4F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'Graphique 3'!$B$42:$L$42</c:f>
              <c:strCache>
                <c:ptCount val="11"/>
                <c:pt idx="0">
                  <c:v>OCS</c:v>
                </c:pt>
                <c:pt idx="1">
                  <c:v>Groupe TF1</c:v>
                </c:pt>
                <c:pt idx="2">
                  <c:v>France Télévisions</c:v>
                </c:pt>
                <c:pt idx="3">
                  <c:v>Groupe Canal +</c:v>
                </c:pt>
                <c:pt idx="4">
                  <c:v>Groupe NRJ</c:v>
                </c:pt>
                <c:pt idx="5">
                  <c:v>Groupe M6</c:v>
                </c:pt>
                <c:pt idx="6">
                  <c:v>Groupe Disney</c:v>
                </c:pt>
                <c:pt idx="7">
                  <c:v>Editeurs « Hors groupes »</c:v>
                </c:pt>
                <c:pt idx="8">
                  <c:v>Groupe AB</c:v>
                </c:pt>
                <c:pt idx="9">
                  <c:v>Groupe Lagardère</c:v>
                </c:pt>
                <c:pt idx="10">
                  <c:v>Total</c:v>
                </c:pt>
              </c:strCache>
            </c:strRef>
          </c:cat>
          <c:val>
            <c:numRef>
              <c:f>'Graphique 3'!$B$45:$L$45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6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2F-4D3C-B7A0-202DFE27C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8172280"/>
        <c:axId val="1"/>
      </c:barChart>
      <c:catAx>
        <c:axId val="248172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800" b="0">
                <a:latin typeface="Arial"/>
              </a:defRPr>
            </a:pPr>
            <a:endParaRPr lang="fr-FR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800" b="0">
                <a:latin typeface="Arial"/>
              </a:defRPr>
            </a:pPr>
            <a:endParaRPr lang="fr-FR"/>
          </a:p>
        </c:txPr>
        <c:crossAx val="248172280"/>
        <c:crossesAt val="1"/>
        <c:crossBetween val="between"/>
      </c:val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sz="800" b="0">
              <a:latin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248173316235014E-2"/>
          <c:y val="3.7420979320690023E-2"/>
          <c:w val="0.93585701330712656"/>
          <c:h val="0.89365075538412087"/>
        </c:manualLayout>
      </c:layout>
      <c:lineChart>
        <c:grouping val="standard"/>
        <c:varyColors val="0"/>
        <c:ser>
          <c:idx val="0"/>
          <c:order val="0"/>
          <c:tx>
            <c:strRef>
              <c:f>'Graphique 4'!$B$49</c:f>
              <c:strCache>
                <c:ptCount val="1"/>
                <c:pt idx="0">
                  <c:v>Offre de programmes en télévision de rattrapage</c:v>
                </c:pt>
              </c:strCache>
            </c:strRef>
          </c:tx>
          <c:spPr>
            <a:ln w="28800">
              <a:solidFill>
                <a:srgbClr val="004586"/>
              </a:solidFill>
            </a:ln>
          </c:spPr>
          <c:marker>
            <c:symbol val="none"/>
          </c:marker>
          <c:dLbls>
            <c:dLbl>
              <c:idx val="5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A4E-44FD-8B38-3DF2FBB624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'Graphique 4'!$A$50:$A$55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'Graphique 4'!$B$50:$B$55</c:f>
              <c:numCache>
                <c:formatCode>0</c:formatCode>
                <c:ptCount val="6"/>
                <c:pt idx="0" formatCode="General">
                  <c:v>100</c:v>
                </c:pt>
                <c:pt idx="1">
                  <c:v>125.27754056362085</c:v>
                </c:pt>
                <c:pt idx="2">
                  <c:v>132.83992788689631</c:v>
                </c:pt>
                <c:pt idx="3">
                  <c:v>145.30790397570928</c:v>
                </c:pt>
                <c:pt idx="4">
                  <c:v>162.3398804440649</c:v>
                </c:pt>
                <c:pt idx="5">
                  <c:v>195.43599962045735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E-44FD-8B38-3DF2FBB6245D}"/>
            </c:ext>
          </c:extLst>
        </c:ser>
        <c:ser>
          <c:idx val="1"/>
          <c:order val="1"/>
          <c:tx>
            <c:strRef>
              <c:f>'Graphique 4'!$C$49</c:f>
              <c:strCache>
                <c:ptCount val="1"/>
                <c:pt idx="0">
                  <c:v>Consommation de programmes en télévision de rattrapage</c:v>
                </c:pt>
              </c:strCache>
            </c:strRef>
          </c:tx>
          <c:spPr>
            <a:ln w="28800">
              <a:solidFill>
                <a:srgbClr val="83CAFF"/>
              </a:solidFill>
            </a:ln>
          </c:spPr>
          <c:marker>
            <c:symbol val="none"/>
          </c:marker>
          <c:dLbls>
            <c:dLbl>
              <c:idx val="5"/>
              <c:layout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/>
                  </a:pPr>
                  <a:endParaRPr lang="fr-F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A4E-44FD-8B38-3DF2FBB624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'Graphique 4'!$A$50:$A$55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'Graphique 4'!$C$50:$C$55</c:f>
              <c:numCache>
                <c:formatCode>0</c:formatCode>
                <c:ptCount val="6"/>
                <c:pt idx="0" formatCode="General">
                  <c:v>100</c:v>
                </c:pt>
                <c:pt idx="1">
                  <c:v>139.65460163319355</c:v>
                </c:pt>
                <c:pt idx="2">
                  <c:v>137.01169719708673</c:v>
                </c:pt>
                <c:pt idx="3">
                  <c:v>205.78238799382035</c:v>
                </c:pt>
                <c:pt idx="4">
                  <c:v>280.5947914367689</c:v>
                </c:pt>
                <c:pt idx="5">
                  <c:v>356.51622158463914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4E-44FD-8B38-3DF2FBB62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3792456"/>
        <c:axId val="1"/>
      </c:lineChart>
      <c:catAx>
        <c:axId val="193792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800" b="0">
                <a:latin typeface="Arial"/>
              </a:defRPr>
            </a:pPr>
            <a:endParaRPr lang="fr-FR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800" b="0">
                <a:latin typeface="Arial"/>
              </a:defRPr>
            </a:pPr>
            <a:endParaRPr lang="fr-FR"/>
          </a:p>
        </c:txPr>
        <c:crossAx val="193792456"/>
        <c:crossesAt val="1"/>
        <c:crossBetween val="midCat"/>
      </c:val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7311497021776387"/>
          <c:y val="0.68763029621297334"/>
          <c:w val="0.52630113016694835"/>
          <c:h val="0.20986769510953984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 b="0">
              <a:latin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'Graphique 5'!$A$33</c:f>
              <c:strCache>
                <c:ptCount val="1"/>
                <c:pt idx="0">
                  <c:v>Ordinateur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>
                    <a:solidFill>
                      <a:srgbClr val="FFFFFF"/>
                    </a:solidFill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'Graphique 5'!$B$32:$G$32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'Graphique 5'!$B$33:$G$33</c:f>
              <c:numCache>
                <c:formatCode>0</c:formatCode>
                <c:ptCount val="6"/>
                <c:pt idx="0">
                  <c:v>71</c:v>
                </c:pt>
                <c:pt idx="1">
                  <c:v>58.3</c:v>
                </c:pt>
                <c:pt idx="2">
                  <c:v>47</c:v>
                </c:pt>
                <c:pt idx="3">
                  <c:v>40.1</c:v>
                </c:pt>
                <c:pt idx="4">
                  <c:v>33.299999999999997</c:v>
                </c:pt>
                <c:pt idx="5">
                  <c:v>29.5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2-4601-92FE-7A2327020A12}"/>
            </c:ext>
          </c:extLst>
        </c:ser>
        <c:ser>
          <c:idx val="1"/>
          <c:order val="1"/>
          <c:tx>
            <c:strRef>
              <c:f>'Graphique 5'!$A$34</c:f>
              <c:strCache>
                <c:ptCount val="1"/>
                <c:pt idx="0">
                  <c:v>Télévision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'Graphique 5'!$B$32:$G$32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'Graphique 5'!$B$34:$G$34</c:f>
              <c:numCache>
                <c:formatCode>0</c:formatCode>
                <c:ptCount val="6"/>
                <c:pt idx="0">
                  <c:v>23.3</c:v>
                </c:pt>
                <c:pt idx="1">
                  <c:v>28.5</c:v>
                </c:pt>
                <c:pt idx="2">
                  <c:v>34.799999999999997</c:v>
                </c:pt>
                <c:pt idx="3">
                  <c:v>37.5</c:v>
                </c:pt>
                <c:pt idx="4">
                  <c:v>35</c:v>
                </c:pt>
                <c:pt idx="5">
                  <c:v>31.6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22-4601-92FE-7A2327020A12}"/>
            </c:ext>
          </c:extLst>
        </c:ser>
        <c:ser>
          <c:idx val="2"/>
          <c:order val="2"/>
          <c:tx>
            <c:strRef>
              <c:f>'Graphique 5'!$A$35</c:f>
              <c:strCache>
                <c:ptCount val="1"/>
                <c:pt idx="0">
                  <c:v>Téléphone mobile et tablette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/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'Graphique 5'!$B$32:$G$32</c:f>
              <c:numCache>
                <c:formatCode>General</c:formatCode>
                <c:ptCount val="6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</c:numCache>
            </c:numRef>
          </c:cat>
          <c:val>
            <c:numRef>
              <c:f>'Graphique 5'!$B$35:$G$35</c:f>
              <c:numCache>
                <c:formatCode>0</c:formatCode>
                <c:ptCount val="6"/>
                <c:pt idx="0">
                  <c:v>5.6</c:v>
                </c:pt>
                <c:pt idx="1">
                  <c:v>13.2</c:v>
                </c:pt>
                <c:pt idx="2">
                  <c:v>18.2</c:v>
                </c:pt>
                <c:pt idx="3">
                  <c:v>22.3</c:v>
                </c:pt>
                <c:pt idx="4">
                  <c:v>31.7</c:v>
                </c:pt>
                <c:pt idx="5">
                  <c:v>38.9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2-4601-92FE-7A2327020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3790160"/>
        <c:axId val="1"/>
      </c:barChart>
      <c:catAx>
        <c:axId val="193790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800" b="0">
                <a:latin typeface="Arial"/>
              </a:defRPr>
            </a:pPr>
            <a:endParaRPr lang="fr-FR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0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800" b="0">
                <a:latin typeface="Arial"/>
              </a:defRPr>
            </a:pPr>
            <a:endParaRPr lang="fr-FR"/>
          </a:p>
        </c:txPr>
        <c:crossAx val="193790160"/>
        <c:crossesAt val="1"/>
        <c:crossBetween val="between"/>
      </c:val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sz="800" b="0">
              <a:latin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32509459890714E-2"/>
          <c:y val="3.5087719298245612E-2"/>
          <c:w val="0.91966211419602317"/>
          <c:h val="0.90407213452385449"/>
        </c:manualLayout>
      </c:layout>
      <c:lineChart>
        <c:grouping val="standard"/>
        <c:varyColors val="0"/>
        <c:ser>
          <c:idx val="0"/>
          <c:order val="0"/>
          <c:tx>
            <c:strRef>
              <c:f>'Graphique 6'!$A$58</c:f>
              <c:strCache>
                <c:ptCount val="1"/>
                <c:pt idx="0">
                  <c:v>Ensemble des médias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'Graphique 6'!$B$57:$M$57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'Graphique 6'!$B$58:$M$58</c:f>
              <c:numCache>
                <c:formatCode>#\ ##0.0</c:formatCode>
                <c:ptCount val="12"/>
                <c:pt idx="0">
                  <c:v>-0.42675587932535786</c:v>
                </c:pt>
                <c:pt idx="1">
                  <c:v>6.558292047956904</c:v>
                </c:pt>
                <c:pt idx="2">
                  <c:v>-0.38128792789775545</c:v>
                </c:pt>
                <c:pt idx="3">
                  <c:v>-6.2224543884543131</c:v>
                </c:pt>
                <c:pt idx="4">
                  <c:v>-14.186536464189548</c:v>
                </c:pt>
                <c:pt idx="5">
                  <c:v>2.1151941292031795</c:v>
                </c:pt>
                <c:pt idx="6">
                  <c:v>-1.8857594771216069</c:v>
                </c:pt>
                <c:pt idx="7">
                  <c:v>6.1379608560970356</c:v>
                </c:pt>
                <c:pt idx="8">
                  <c:v>0.29711492901325354</c:v>
                </c:pt>
                <c:pt idx="9">
                  <c:v>-9.389950525180069</c:v>
                </c:pt>
                <c:pt idx="10">
                  <c:v>7.6443592164267216</c:v>
                </c:pt>
                <c:pt idx="11">
                  <c:v>8.0440339220049886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9A-4555-8831-0B91BDA8ADC9}"/>
            </c:ext>
          </c:extLst>
        </c:ser>
        <c:ser>
          <c:idx val="2"/>
          <c:order val="1"/>
          <c:tx>
            <c:strRef>
              <c:f>'Graphique 6'!$A$60</c:f>
              <c:strCache>
                <c:ptCount val="1"/>
                <c:pt idx="0">
                  <c:v>Espaces classiques TV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'Graphique 6'!$B$57:$M$57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'Graphique 6'!$B$60:$M$60</c:f>
              <c:numCache>
                <c:formatCode>#\ ##0.0</c:formatCode>
                <c:ptCount val="12"/>
                <c:pt idx="0">
                  <c:v>-0.25687928812242466</c:v>
                </c:pt>
                <c:pt idx="1">
                  <c:v>3.42077377156631</c:v>
                </c:pt>
                <c:pt idx="2">
                  <c:v>2.1850721660324313</c:v>
                </c:pt>
                <c:pt idx="3">
                  <c:v>-6.8866816104238833</c:v>
                </c:pt>
                <c:pt idx="4">
                  <c:v>-11.193771141469288</c:v>
                </c:pt>
                <c:pt idx="5">
                  <c:v>9.123544365962367</c:v>
                </c:pt>
                <c:pt idx="6">
                  <c:v>-0.19747317344358528</c:v>
                </c:pt>
                <c:pt idx="7">
                  <c:v>-6.8600731798586168</c:v>
                </c:pt>
                <c:pt idx="8">
                  <c:v>-4.501698805753362</c:v>
                </c:pt>
                <c:pt idx="9">
                  <c:v>-0.24122597620146458</c:v>
                </c:pt>
                <c:pt idx="10">
                  <c:v>0.98957760314342114</c:v>
                </c:pt>
                <c:pt idx="11">
                  <c:v>-0.3090419698933311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9A-4555-8831-0B91BDA8ADC9}"/>
            </c:ext>
          </c:extLst>
        </c:ser>
        <c:ser>
          <c:idx val="3"/>
          <c:order val="2"/>
          <c:tx>
            <c:strRef>
              <c:f>'Graphique 6'!$A$61</c:f>
              <c:strCache>
                <c:ptCount val="1"/>
                <c:pt idx="0">
                  <c:v>Espaces parrainage TV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'Graphique 6'!$B$57:$M$57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'Graphique 6'!$B$61:$M$61</c:f>
              <c:numCache>
                <c:formatCode>#\ ##0.0</c:formatCode>
                <c:ptCount val="12"/>
                <c:pt idx="0">
                  <c:v>-3.9604698862576782</c:v>
                </c:pt>
                <c:pt idx="1">
                  <c:v>6.2759601352109895</c:v>
                </c:pt>
                <c:pt idx="2">
                  <c:v>-3.5737152131713357</c:v>
                </c:pt>
                <c:pt idx="3">
                  <c:v>-6.0782914235630647</c:v>
                </c:pt>
                <c:pt idx="4">
                  <c:v>-9.1892529798198179</c:v>
                </c:pt>
                <c:pt idx="5">
                  <c:v>12.754272274626533</c:v>
                </c:pt>
                <c:pt idx="6">
                  <c:v>-8.7623007623007574</c:v>
                </c:pt>
                <c:pt idx="7">
                  <c:v>-2.1661751245804939</c:v>
                </c:pt>
                <c:pt idx="8">
                  <c:v>-4.250980114437974</c:v>
                </c:pt>
                <c:pt idx="9">
                  <c:v>-5.1186977370542452</c:v>
                </c:pt>
                <c:pt idx="10">
                  <c:v>-7.8211309523809502</c:v>
                </c:pt>
                <c:pt idx="11">
                  <c:v>6.7658002128884176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9A-4555-8831-0B91BDA8ADC9}"/>
            </c:ext>
          </c:extLst>
        </c:ser>
        <c:ser>
          <c:idx val="4"/>
          <c:order val="3"/>
          <c:tx>
            <c:strRef>
              <c:f>'Graphique 6'!$A$62</c:f>
              <c:strCache>
                <c:ptCount val="1"/>
                <c:pt idx="0">
                  <c:v>PIB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'Graphique 6'!$B$57:$M$57</c:f>
              <c:numCache>
                <c:formatCode>General</c:formatCode>
                <c:ptCount val="12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</c:numCache>
            </c:numRef>
          </c:cat>
          <c:val>
            <c:numRef>
              <c:f>'Graphique 6'!$B$62:$M$62</c:f>
              <c:numCache>
                <c:formatCode>#\ ##0.0</c:formatCode>
                <c:ptCount val="12"/>
                <c:pt idx="0">
                  <c:v>1.5425650540355385</c:v>
                </c:pt>
                <c:pt idx="1">
                  <c:v>2.5659654311574576</c:v>
                </c:pt>
                <c:pt idx="2">
                  <c:v>3.7126804284878245</c:v>
                </c:pt>
                <c:pt idx="3">
                  <c:v>1.7892969268373804E-2</c:v>
                </c:pt>
                <c:pt idx="4">
                  <c:v>-2.5083143151584886</c:v>
                </c:pt>
                <c:pt idx="5">
                  <c:v>1.2128370430983804</c:v>
                </c:pt>
                <c:pt idx="6">
                  <c:v>0.57011323267863734</c:v>
                </c:pt>
                <c:pt idx="7">
                  <c:v>-0.64660574950163863</c:v>
                </c:pt>
                <c:pt idx="8">
                  <c:v>0.42954836364035298</c:v>
                </c:pt>
                <c:pt idx="9">
                  <c:v>0.92536878812374823</c:v>
                </c:pt>
                <c:pt idx="10">
                  <c:v>1.943518778245279</c:v>
                </c:pt>
                <c:pt idx="11">
                  <c:v>1.2947742807407625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39A-4555-8831-0B91BDA8AD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5654016"/>
        <c:axId val="435654344"/>
      </c:lineChart>
      <c:catAx>
        <c:axId val="43565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5654344"/>
        <c:crosses val="autoZero"/>
        <c:auto val="1"/>
        <c:lblAlgn val="ctr"/>
        <c:lblOffset val="100"/>
        <c:noMultiLvlLbl val="0"/>
      </c:catAx>
      <c:valAx>
        <c:axId val="435654344"/>
        <c:scaling>
          <c:orientation val="minMax"/>
        </c:scaling>
        <c:delete val="0"/>
        <c:axPos val="l"/>
        <c:numFmt formatCode="#\ 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56540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349615417179549"/>
          <c:y val="0.73883534893066594"/>
          <c:w val="0.38190747868675223"/>
          <c:h val="0.14952190784764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41</xdr:row>
      <xdr:rowOff>104775</xdr:rowOff>
    </xdr:from>
    <xdr:to>
      <xdr:col>13</xdr:col>
      <xdr:colOff>228600</xdr:colOff>
      <xdr:row>59</xdr:row>
      <xdr:rowOff>85725</xdr:rowOff>
    </xdr:to>
    <xdr:graphicFrame macro="">
      <xdr:nvGraphicFramePr>
        <xdr:cNvPr id="1075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2</xdr:row>
      <xdr:rowOff>104775</xdr:rowOff>
    </xdr:from>
    <xdr:to>
      <xdr:col>8</xdr:col>
      <xdr:colOff>628650</xdr:colOff>
      <xdr:row>23</xdr:row>
      <xdr:rowOff>38100</xdr:rowOff>
    </xdr:to>
    <xdr:graphicFrame macro="">
      <xdr:nvGraphicFramePr>
        <xdr:cNvPr id="1076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76200</xdr:colOff>
      <xdr:row>2</xdr:row>
      <xdr:rowOff>38100</xdr:rowOff>
    </xdr:from>
    <xdr:to>
      <xdr:col>11</xdr:col>
      <xdr:colOff>95250</xdr:colOff>
      <xdr:row>26</xdr:row>
      <xdr:rowOff>76200</xdr:rowOff>
    </xdr:to>
    <xdr:graphicFrame macro="">
      <xdr:nvGraphicFramePr>
        <xdr:cNvPr id="3098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28575</xdr:colOff>
      <xdr:row>5</xdr:row>
      <xdr:rowOff>85725</xdr:rowOff>
    </xdr:from>
    <xdr:to>
      <xdr:col>11</xdr:col>
      <xdr:colOff>123825</xdr:colOff>
      <xdr:row>34</xdr:row>
      <xdr:rowOff>114300</xdr:rowOff>
    </xdr:to>
    <xdr:graphicFrame macro="">
      <xdr:nvGraphicFramePr>
        <xdr:cNvPr id="924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57150</xdr:colOff>
      <xdr:row>3</xdr:row>
      <xdr:rowOff>76200</xdr:rowOff>
    </xdr:from>
    <xdr:to>
      <xdr:col>2</xdr:col>
      <xdr:colOff>2638425</xdr:colOff>
      <xdr:row>26</xdr:row>
      <xdr:rowOff>76200</xdr:rowOff>
    </xdr:to>
    <xdr:graphicFrame macro="">
      <xdr:nvGraphicFramePr>
        <xdr:cNvPr id="719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95250</xdr:colOff>
      <xdr:row>2</xdr:row>
      <xdr:rowOff>85725</xdr:rowOff>
    </xdr:from>
    <xdr:to>
      <xdr:col>5</xdr:col>
      <xdr:colOff>695325</xdr:colOff>
      <xdr:row>22</xdr:row>
      <xdr:rowOff>38100</xdr:rowOff>
    </xdr:to>
    <xdr:graphicFrame macro="">
      <xdr:nvGraphicFramePr>
        <xdr:cNvPr id="514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7</xdr:col>
      <xdr:colOff>638175</xdr:colOff>
      <xdr:row>27</xdr:row>
      <xdr:rowOff>95250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H29" sqref="H29"/>
    </sheetView>
  </sheetViews>
  <sheetFormatPr baseColWidth="10" defaultRowHeight="11.25"/>
  <cols>
    <col min="1" max="2" width="10.625" style="128" customWidth="1"/>
    <col min="3" max="16384" width="11" style="128"/>
  </cols>
  <sheetData>
    <row r="1" spans="1:2">
      <c r="A1" s="1" t="s">
        <v>0</v>
      </c>
    </row>
    <row r="3" spans="1:2">
      <c r="B3" s="135" t="s">
        <v>77</v>
      </c>
    </row>
    <row r="4" spans="1:2">
      <c r="B4" s="135" t="s">
        <v>80</v>
      </c>
    </row>
    <row r="5" spans="1:2">
      <c r="B5" s="135" t="s">
        <v>130</v>
      </c>
    </row>
    <row r="6" spans="1:2">
      <c r="B6" s="135" t="s">
        <v>100</v>
      </c>
    </row>
    <row r="7" spans="1:2">
      <c r="B7" s="135" t="s">
        <v>101</v>
      </c>
    </row>
    <row r="8" spans="1:2">
      <c r="B8" s="136" t="s">
        <v>157</v>
      </c>
    </row>
    <row r="9" spans="1:2">
      <c r="B9" s="135" t="s">
        <v>98</v>
      </c>
    </row>
    <row r="10" spans="1:2">
      <c r="B10" s="136" t="s">
        <v>158</v>
      </c>
    </row>
    <row r="11" spans="1:2">
      <c r="B11" s="135" t="s">
        <v>141</v>
      </c>
    </row>
  </sheetData>
  <hyperlinks>
    <hyperlink ref="B4" location="'Graphique 2'!A1" display="Graphique 2 – Part d’audience des principales chaînes de télévision gratuites, 2007-2017"/>
    <hyperlink ref="B5" location="'Tableau 1'!A1" display="Tableau 1 - Dix meilleures audiences de des chaînes nationales gratuites en 2017"/>
    <hyperlink ref="B10" location="'Graphique 3'!A1" display="Graphique 5 : Consommation de la télévision en ligne selon le support, 2011-2016"/>
    <hyperlink ref="B9" location="'Graphique 4'!A1" display="Graphique 4 – Indice d’évolution de l’offre et de la consommation de programmes en télévision de rattrapage, 2011-2016"/>
    <hyperlink ref="B7" location="'Tableau 3'!A1" display="Tableau 3 – Dix meilleures audiences des films à la télévision en 2016"/>
    <hyperlink ref="B6" location="'Tableau 2'!A1" display="Tableau 2 – Films de long métrage diffusés à la télévision, 2010 – 2016"/>
    <hyperlink ref="B8" location="'Graphique 5'!A1" display="Graphique 3 : Structure des dépenses déclarées par les groupes audiovisuels en 2016"/>
    <hyperlink ref="B3" location="'Graphique 1'!A1" display="Graphique 1 – Évolution de la durée d’écoute quotidienne de la télévision selon la tranche d’âge, 2011-2017"/>
    <hyperlink ref="B11" location="'Graphique 6'!A1" display="Graphique 6 – Évolution des recettes publicitaires, 2005-2016"/>
  </hyperlinks>
  <pageMargins left="0.16889763779527558" right="0.24566929133858267" top="1.5251968503937008" bottom="1.9732283464566929" header="0.23110236220472438" footer="0.24566929133858267"/>
  <pageSetup paperSize="0" scale="54" fitToWidth="0" fitToHeight="0" pageOrder="overThenDown" orientation="landscape" useFirstPageNumber="1" horizontalDpi="0" verticalDpi="0" copies="0"/>
  <headerFooter alignWithMargins="0"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A30" sqref="A30"/>
    </sheetView>
  </sheetViews>
  <sheetFormatPr baseColWidth="10" defaultRowHeight="11.25"/>
  <cols>
    <col min="1" max="1" width="26.375" style="105" customWidth="1"/>
    <col min="2" max="17" width="11" style="105"/>
    <col min="18" max="18" width="38" style="105" customWidth="1"/>
    <col min="19" max="16384" width="11" style="105"/>
  </cols>
  <sheetData>
    <row r="1" spans="1:8">
      <c r="A1" s="2" t="s">
        <v>145</v>
      </c>
      <c r="H1" s="110"/>
    </row>
    <row r="2" spans="1:8">
      <c r="A2" s="111" t="s">
        <v>82</v>
      </c>
      <c r="H2" s="110"/>
    </row>
    <row r="3" spans="1:8">
      <c r="A3" s="111"/>
      <c r="H3" s="110"/>
    </row>
    <row r="14" spans="1:8" ht="12.75" customHeight="1"/>
    <row r="15" spans="1:8" ht="12.75" customHeight="1"/>
    <row r="29" spans="1:1">
      <c r="A29" s="105" t="s">
        <v>163</v>
      </c>
    </row>
    <row r="30" spans="1:1">
      <c r="A30" s="106" t="s">
        <v>137</v>
      </c>
    </row>
    <row r="31" spans="1:1">
      <c r="A31" s="112" t="s">
        <v>138</v>
      </c>
    </row>
    <row r="33" spans="1:14">
      <c r="A33" s="113"/>
    </row>
    <row r="36" spans="1:14">
      <c r="B36" s="114">
        <v>2004</v>
      </c>
      <c r="C36" s="114">
        <v>2005</v>
      </c>
      <c r="D36" s="114">
        <v>2006</v>
      </c>
      <c r="E36" s="114">
        <v>2007</v>
      </c>
      <c r="F36" s="114">
        <v>2008</v>
      </c>
      <c r="G36" s="114">
        <v>2009</v>
      </c>
      <c r="H36" s="115">
        <v>2010</v>
      </c>
      <c r="I36" s="114">
        <v>2011</v>
      </c>
      <c r="J36" s="114">
        <v>2012</v>
      </c>
      <c r="K36" s="114">
        <v>2013</v>
      </c>
      <c r="L36" s="114">
        <v>2014</v>
      </c>
      <c r="M36" s="114">
        <v>2015</v>
      </c>
      <c r="N36" s="114">
        <v>2016</v>
      </c>
    </row>
    <row r="37" spans="1:14">
      <c r="A37" s="116" t="s">
        <v>18</v>
      </c>
      <c r="B37" s="117">
        <v>8760</v>
      </c>
      <c r="C37" s="117">
        <v>8887</v>
      </c>
      <c r="D37" s="117">
        <v>9645</v>
      </c>
      <c r="E37" s="117">
        <v>9762</v>
      </c>
      <c r="F37" s="117">
        <v>9444</v>
      </c>
      <c r="G37" s="117">
        <v>8113</v>
      </c>
      <c r="H37" s="118">
        <v>8428</v>
      </c>
      <c r="I37" s="117">
        <v>8459</v>
      </c>
      <c r="J37" s="117">
        <v>9177</v>
      </c>
      <c r="K37" s="117">
        <v>9296</v>
      </c>
      <c r="L37" s="117">
        <v>8474</v>
      </c>
      <c r="M37" s="117">
        <v>9130</v>
      </c>
      <c r="N37" s="117">
        <v>9895</v>
      </c>
    </row>
    <row r="38" spans="1:14">
      <c r="A38" s="119" t="s">
        <v>0</v>
      </c>
      <c r="B38" s="120">
        <v>3204</v>
      </c>
      <c r="C38" s="120">
        <v>3236</v>
      </c>
      <c r="D38" s="120">
        <v>3495</v>
      </c>
      <c r="E38" s="120">
        <v>3617</v>
      </c>
      <c r="F38" s="120">
        <v>3476</v>
      </c>
      <c r="G38" s="120">
        <v>3094</v>
      </c>
      <c r="H38" s="121">
        <v>3441</v>
      </c>
      <c r="I38" s="120">
        <v>3496</v>
      </c>
      <c r="J38" s="120">
        <v>3337</v>
      </c>
      <c r="K38" s="120">
        <v>3219</v>
      </c>
      <c r="L38" s="120">
        <v>3222</v>
      </c>
      <c r="M38" s="120">
        <v>3242</v>
      </c>
      <c r="N38" s="120">
        <v>3253</v>
      </c>
    </row>
    <row r="39" spans="1:14">
      <c r="A39" s="105" t="s">
        <v>143</v>
      </c>
      <c r="B39" s="122">
        <v>3081</v>
      </c>
      <c r="C39" s="122">
        <v>3131</v>
      </c>
      <c r="D39" s="122">
        <v>3298</v>
      </c>
      <c r="E39" s="122">
        <v>3424</v>
      </c>
      <c r="F39" s="122">
        <v>3289</v>
      </c>
      <c r="G39" s="122">
        <v>2924</v>
      </c>
      <c r="H39" s="123">
        <v>3246</v>
      </c>
      <c r="I39" s="122">
        <v>3314</v>
      </c>
      <c r="J39" s="122">
        <v>3155</v>
      </c>
      <c r="K39" s="122">
        <v>3043</v>
      </c>
      <c r="L39" s="122">
        <v>3054</v>
      </c>
      <c r="M39" s="122">
        <v>3087</v>
      </c>
      <c r="N39" s="122">
        <v>3087</v>
      </c>
    </row>
    <row r="40" spans="1:14">
      <c r="A40" s="105" t="s">
        <v>144</v>
      </c>
      <c r="B40" s="122">
        <v>186</v>
      </c>
      <c r="C40" s="122">
        <v>182</v>
      </c>
      <c r="D40" s="122">
        <v>197</v>
      </c>
      <c r="E40" s="122">
        <v>193</v>
      </c>
      <c r="F40" s="122">
        <v>187</v>
      </c>
      <c r="G40" s="122">
        <v>170</v>
      </c>
      <c r="H40" s="123">
        <v>195</v>
      </c>
      <c r="I40" s="122">
        <v>182</v>
      </c>
      <c r="J40" s="122">
        <v>182</v>
      </c>
      <c r="K40" s="122">
        <v>176</v>
      </c>
      <c r="L40" s="122">
        <v>168</v>
      </c>
      <c r="M40" s="122">
        <v>155</v>
      </c>
      <c r="N40" s="122">
        <v>166</v>
      </c>
    </row>
    <row r="41" spans="1:14">
      <c r="A41" s="124" t="s">
        <v>134</v>
      </c>
      <c r="B41" s="125">
        <v>67</v>
      </c>
      <c r="C41" s="125">
        <v>78</v>
      </c>
      <c r="D41" s="125">
        <v>82</v>
      </c>
      <c r="E41" s="125">
        <v>89</v>
      </c>
      <c r="F41" s="124">
        <v>75</v>
      </c>
      <c r="G41" s="124">
        <v>77</v>
      </c>
      <c r="H41" s="126">
        <v>90</v>
      </c>
      <c r="I41" s="124">
        <v>105</v>
      </c>
      <c r="J41" s="124">
        <v>105</v>
      </c>
      <c r="K41" s="124">
        <v>91</v>
      </c>
      <c r="L41" s="124">
        <v>81</v>
      </c>
      <c r="M41" s="124">
        <v>82</v>
      </c>
      <c r="N41" s="124">
        <v>90</v>
      </c>
    </row>
    <row r="43" spans="1:14">
      <c r="A43" s="105" t="s">
        <v>137</v>
      </c>
    </row>
    <row r="44" spans="1:14">
      <c r="A44" s="111" t="s">
        <v>138</v>
      </c>
    </row>
    <row r="47" spans="1:14">
      <c r="A47" s="105" t="s">
        <v>139</v>
      </c>
      <c r="B47" s="105">
        <v>2004</v>
      </c>
      <c r="C47" s="105">
        <v>2005</v>
      </c>
      <c r="D47" s="105">
        <v>2006</v>
      </c>
      <c r="E47" s="105">
        <v>2007</v>
      </c>
      <c r="F47" s="105">
        <v>2008</v>
      </c>
      <c r="G47" s="105">
        <v>2009</v>
      </c>
      <c r="H47" s="105">
        <v>2010</v>
      </c>
      <c r="I47" s="105">
        <v>2011</v>
      </c>
      <c r="J47" s="105">
        <v>2012</v>
      </c>
      <c r="K47" s="105">
        <v>2013</v>
      </c>
      <c r="L47" s="105">
        <v>2014</v>
      </c>
      <c r="M47" s="105">
        <v>2015</v>
      </c>
      <c r="N47" s="105">
        <v>2016</v>
      </c>
    </row>
    <row r="48" spans="1:14">
      <c r="A48" s="105" t="s">
        <v>140</v>
      </c>
      <c r="B48" s="105">
        <v>0.84637623367560566</v>
      </c>
      <c r="C48" s="105">
        <v>0.86232678696042264</v>
      </c>
      <c r="D48" s="105">
        <v>0.87827734024523973</v>
      </c>
      <c r="E48" s="105">
        <v>0.89233376532748487</v>
      </c>
      <c r="F48" s="105">
        <v>0.92054630645000501</v>
      </c>
      <c r="G48" s="105">
        <v>0.92154321603030598</v>
      </c>
      <c r="H48" s="105">
        <v>0.93749376931512318</v>
      </c>
      <c r="I48" s="105">
        <v>0.95902701624962616</v>
      </c>
      <c r="J48" s="105">
        <v>0.98026119031003889</v>
      </c>
      <c r="K48" s="105">
        <v>0.99003090419698936</v>
      </c>
      <c r="L48" s="105">
        <v>0.9960123616787957</v>
      </c>
      <c r="M48" s="105">
        <v>0.99690958030106669</v>
      </c>
      <c r="N48" s="105">
        <v>1</v>
      </c>
    </row>
    <row r="50" spans="1:16">
      <c r="B50" s="114">
        <v>2004</v>
      </c>
      <c r="C50" s="114">
        <v>2005</v>
      </c>
      <c r="D50" s="114">
        <v>2006</v>
      </c>
      <c r="E50" s="114">
        <v>2007</v>
      </c>
      <c r="F50" s="114">
        <v>2008</v>
      </c>
      <c r="G50" s="114">
        <v>2009</v>
      </c>
      <c r="H50" s="115">
        <v>2010</v>
      </c>
      <c r="I50" s="114">
        <v>2011</v>
      </c>
      <c r="J50" s="114">
        <v>2012</v>
      </c>
      <c r="K50" s="114">
        <v>2013</v>
      </c>
      <c r="L50" s="114">
        <v>2014</v>
      </c>
      <c r="M50" s="114">
        <v>2015</v>
      </c>
      <c r="N50" s="114">
        <v>2016</v>
      </c>
    </row>
    <row r="51" spans="1:16">
      <c r="A51" s="116" t="s">
        <v>18</v>
      </c>
      <c r="B51" s="117">
        <f>B37/$B$48</f>
        <v>10350.007067137809</v>
      </c>
      <c r="C51" s="117">
        <f>C37/$C$48</f>
        <v>10305.837803468208</v>
      </c>
      <c r="D51" s="117">
        <f>D37/$D$48</f>
        <v>10981.7247446084</v>
      </c>
      <c r="E51" s="117">
        <f>E37/$E$48</f>
        <v>10939.852753882247</v>
      </c>
      <c r="F51" s="117">
        <f>F37/$F$48</f>
        <v>10259.125406107862</v>
      </c>
      <c r="G51" s="117">
        <f>G37/$G$48</f>
        <v>8803.7108394634361</v>
      </c>
      <c r="H51" s="117">
        <f>H37/$H$48</f>
        <v>8989.9264142917909</v>
      </c>
      <c r="I51" s="117">
        <f>I37/$I$48</f>
        <v>8820.3980249480246</v>
      </c>
      <c r="J51" s="117">
        <f>J37/$J$48</f>
        <v>9361.7906030712911</v>
      </c>
      <c r="K51" s="117">
        <f>K37/$K$48</f>
        <v>9389.6058805759749</v>
      </c>
      <c r="L51" s="117">
        <f>L37/$L$48</f>
        <v>8507.9265338804926</v>
      </c>
      <c r="M51" s="117">
        <f>M37/$M$48</f>
        <v>9158.3029999999999</v>
      </c>
      <c r="N51" s="117">
        <f>N37/$N$48</f>
        <v>9895</v>
      </c>
    </row>
    <row r="52" spans="1:16">
      <c r="A52" s="119" t="s">
        <v>0</v>
      </c>
      <c r="B52" s="117">
        <f>B38/$B$48</f>
        <v>3785.5505300353357</v>
      </c>
      <c r="C52" s="117">
        <f>C38/$C$48</f>
        <v>3752.6376878612718</v>
      </c>
      <c r="D52" s="117">
        <f>D38/$D$48</f>
        <v>3979.3808172531217</v>
      </c>
      <c r="E52" s="117">
        <f>E38/$E$48</f>
        <v>4053.4160429002341</v>
      </c>
      <c r="F52" s="117">
        <f>F38/$F$48</f>
        <v>3776.0186268139482</v>
      </c>
      <c r="G52" s="117">
        <f>G38/$G$48</f>
        <v>3357.411726525314</v>
      </c>
      <c r="H52" s="117">
        <f>H38/$H$48</f>
        <v>3670.4243938749464</v>
      </c>
      <c r="I52" s="117">
        <f>I38/$I$48</f>
        <v>3645.3613305613308</v>
      </c>
      <c r="J52" s="117">
        <f>J38/$J$48</f>
        <v>3404.1947523644867</v>
      </c>
      <c r="K52" s="117">
        <f>K38/$K$48</f>
        <v>3251.4136542140773</v>
      </c>
      <c r="L52" s="117">
        <f>L38/$L$48</f>
        <v>3234.899609648684</v>
      </c>
      <c r="M52" s="117">
        <f>M38/$M$48</f>
        <v>3252.0502000000001</v>
      </c>
      <c r="N52" s="117">
        <f>N38/$N$48</f>
        <v>3253</v>
      </c>
      <c r="P52" s="105">
        <f>N53/$N$52</f>
        <v>0.94897018137104217</v>
      </c>
    </row>
    <row r="53" spans="1:16">
      <c r="A53" s="105" t="s">
        <v>135</v>
      </c>
      <c r="B53" s="117">
        <f>B39/$B$48</f>
        <v>3640.2250883392226</v>
      </c>
      <c r="C53" s="117">
        <f>C39/$C$48</f>
        <v>3630.8741040462428</v>
      </c>
      <c r="D53" s="117">
        <f>D39/$D$48</f>
        <v>3755.0780930760502</v>
      </c>
      <c r="E53" s="117">
        <f>E39/$E$48</f>
        <v>3837.1292593006365</v>
      </c>
      <c r="F53" s="117">
        <f>F39/$F$48</f>
        <v>3572.8783842321855</v>
      </c>
      <c r="G53" s="117">
        <f>G39/$G$48</f>
        <v>3172.9385547382089</v>
      </c>
      <c r="H53" s="117">
        <f>H39/$H$48</f>
        <v>3462.4230114844745</v>
      </c>
      <c r="I53" s="117">
        <f>I39/$I$48</f>
        <v>3455.585654885655</v>
      </c>
      <c r="J53" s="117">
        <f>J39/$J$48</f>
        <v>3218.5299501678023</v>
      </c>
      <c r="K53" s="117">
        <f>K39/$K$48</f>
        <v>3073.6414258382842</v>
      </c>
      <c r="L53" s="117">
        <f>L39/$L$48</f>
        <v>3066.2270043038734</v>
      </c>
      <c r="M53" s="117">
        <f>M39/$M$48</f>
        <v>3096.5697</v>
      </c>
      <c r="N53" s="117">
        <f>N39/$N$48</f>
        <v>3087</v>
      </c>
      <c r="P53" s="105">
        <f>N54/$N$52</f>
        <v>5.1029818628957883E-2</v>
      </c>
    </row>
    <row r="54" spans="1:16">
      <c r="A54" s="105" t="s">
        <v>136</v>
      </c>
      <c r="B54" s="117">
        <f>B40/$B$48</f>
        <v>219.76042402826855</v>
      </c>
      <c r="C54" s="117">
        <f>C40/$C$48</f>
        <v>211.05687861271679</v>
      </c>
      <c r="D54" s="117">
        <f>D40/$D$48</f>
        <v>224.30272417707152</v>
      </c>
      <c r="E54" s="117">
        <f>E40/$E$48</f>
        <v>216.28678359959778</v>
      </c>
      <c r="F54" s="117">
        <f>F40/$F$48</f>
        <v>203.14024258176303</v>
      </c>
      <c r="G54" s="117">
        <f>G40/$G$48</f>
        <v>184.47317178710517</v>
      </c>
      <c r="H54" s="117">
        <f>H40/$H$48</f>
        <v>208.00138239047212</v>
      </c>
      <c r="I54" s="117">
        <f>I40/$I$48</f>
        <v>189.77567567567567</v>
      </c>
      <c r="J54" s="117">
        <f>J40/$J$48</f>
        <v>185.66480219668463</v>
      </c>
      <c r="K54" s="117">
        <f>K40/$K$48</f>
        <v>177.77222837579296</v>
      </c>
      <c r="L54" s="117">
        <f>L40/$L$48</f>
        <v>168.67260534481034</v>
      </c>
      <c r="M54" s="117">
        <f>M40/$M$48</f>
        <v>155.48050000000001</v>
      </c>
      <c r="N54" s="117">
        <f>N40/$N$48</f>
        <v>166</v>
      </c>
    </row>
    <row r="55" spans="1:16">
      <c r="A55" s="124" t="s">
        <v>134</v>
      </c>
      <c r="B55" s="117">
        <v>1787024.1895944385</v>
      </c>
      <c r="C55" s="117">
        <v>1814590.2002502843</v>
      </c>
      <c r="D55" s="117">
        <v>1861151.9575058774</v>
      </c>
      <c r="E55" s="117">
        <v>1930250.5819766161</v>
      </c>
      <c r="F55" s="117">
        <v>1930595.9611200518</v>
      </c>
      <c r="G55" s="117">
        <v>1882170.546259406</v>
      </c>
      <c r="H55" s="117">
        <v>1904998.2078587271</v>
      </c>
      <c r="I55" s="117">
        <v>1915858.8547240207</v>
      </c>
      <c r="J55" s="117">
        <v>1903470.8012170389</v>
      </c>
      <c r="K55" s="117">
        <v>1911647.1288960387</v>
      </c>
      <c r="L55" s="117">
        <v>1929336.9147659065</v>
      </c>
      <c r="M55" s="117">
        <v>1966833.94</v>
      </c>
      <c r="N55" s="117">
        <v>1992300</v>
      </c>
    </row>
    <row r="57" spans="1:16">
      <c r="B57" s="114">
        <v>2005</v>
      </c>
      <c r="C57" s="114">
        <v>2006</v>
      </c>
      <c r="D57" s="114">
        <v>2007</v>
      </c>
      <c r="E57" s="114">
        <v>2008</v>
      </c>
      <c r="F57" s="114">
        <v>2009</v>
      </c>
      <c r="G57" s="115">
        <v>2010</v>
      </c>
      <c r="H57" s="114">
        <v>2011</v>
      </c>
      <c r="I57" s="114">
        <v>2012</v>
      </c>
      <c r="J57" s="114">
        <v>2013</v>
      </c>
      <c r="K57" s="114">
        <v>2014</v>
      </c>
      <c r="L57" s="114">
        <v>2015</v>
      </c>
      <c r="M57" s="114">
        <v>2016</v>
      </c>
    </row>
    <row r="58" spans="1:16">
      <c r="A58" s="116" t="s">
        <v>142</v>
      </c>
      <c r="B58" s="127">
        <f>100*(C51/B51-1)</f>
        <v>-0.42675587932535786</v>
      </c>
      <c r="C58" s="127">
        <f t="shared" ref="C58:M58" si="0">100*(D51/C51-1)</f>
        <v>6.558292047956904</v>
      </c>
      <c r="D58" s="127">
        <f t="shared" si="0"/>
        <v>-0.38128792789775545</v>
      </c>
      <c r="E58" s="127">
        <f t="shared" si="0"/>
        <v>-6.2224543884543131</v>
      </c>
      <c r="F58" s="127">
        <f t="shared" si="0"/>
        <v>-14.186536464189548</v>
      </c>
      <c r="G58" s="127">
        <f t="shared" si="0"/>
        <v>2.1151941292031795</v>
      </c>
      <c r="H58" s="127">
        <f t="shared" si="0"/>
        <v>-1.8857594771216069</v>
      </c>
      <c r="I58" s="127">
        <f t="shared" si="0"/>
        <v>6.1379608560970356</v>
      </c>
      <c r="J58" s="127">
        <f t="shared" si="0"/>
        <v>0.29711492901325354</v>
      </c>
      <c r="K58" s="127">
        <f t="shared" si="0"/>
        <v>-9.389950525180069</v>
      </c>
      <c r="L58" s="127">
        <f t="shared" si="0"/>
        <v>7.6443592164267216</v>
      </c>
      <c r="M58" s="127">
        <f t="shared" si="0"/>
        <v>8.0440339220049886</v>
      </c>
    </row>
    <row r="59" spans="1:16">
      <c r="A59" s="119" t="s">
        <v>0</v>
      </c>
      <c r="B59" s="127">
        <f t="shared" ref="B59:M62" si="1">100*(C52/B52-1)</f>
        <v>-0.86943343941460194</v>
      </c>
      <c r="C59" s="127">
        <f t="shared" si="1"/>
        <v>6.0422334435669134</v>
      </c>
      <c r="D59" s="127">
        <f t="shared" si="1"/>
        <v>1.8604709890072124</v>
      </c>
      <c r="E59" s="127">
        <f t="shared" si="1"/>
        <v>-6.8435466073649582</v>
      </c>
      <c r="F59" s="127">
        <f t="shared" si="1"/>
        <v>-11.085933139102067</v>
      </c>
      <c r="G59" s="127">
        <f t="shared" si="1"/>
        <v>9.3230349103944565</v>
      </c>
      <c r="H59" s="127">
        <f t="shared" si="1"/>
        <v>-0.68283829399782281</v>
      </c>
      <c r="I59" s="127">
        <f t="shared" si="1"/>
        <v>-6.6157112101616562</v>
      </c>
      <c r="J59" s="127">
        <f t="shared" si="1"/>
        <v>-4.4880246068263467</v>
      </c>
      <c r="K59" s="127">
        <f t="shared" si="1"/>
        <v>-0.50790352510176051</v>
      </c>
      <c r="L59" s="127">
        <f t="shared" si="1"/>
        <v>0.53017380508999512</v>
      </c>
      <c r="M59" s="127">
        <f t="shared" si="1"/>
        <v>2.9206191220532141E-2</v>
      </c>
    </row>
    <row r="60" spans="1:16">
      <c r="A60" s="105" t="s">
        <v>143</v>
      </c>
      <c r="B60" s="127">
        <f t="shared" si="1"/>
        <v>-0.25687928812242466</v>
      </c>
      <c r="C60" s="127">
        <f t="shared" si="1"/>
        <v>3.42077377156631</v>
      </c>
      <c r="D60" s="127">
        <f t="shared" si="1"/>
        <v>2.1850721660324313</v>
      </c>
      <c r="E60" s="127">
        <f t="shared" si="1"/>
        <v>-6.8866816104238833</v>
      </c>
      <c r="F60" s="127">
        <f t="shared" si="1"/>
        <v>-11.193771141469288</v>
      </c>
      <c r="G60" s="127">
        <f t="shared" si="1"/>
        <v>9.123544365962367</v>
      </c>
      <c r="H60" s="127">
        <f t="shared" si="1"/>
        <v>-0.19747317344358528</v>
      </c>
      <c r="I60" s="127">
        <f t="shared" si="1"/>
        <v>-6.8600731798586168</v>
      </c>
      <c r="J60" s="127">
        <f t="shared" si="1"/>
        <v>-4.501698805753362</v>
      </c>
      <c r="K60" s="127">
        <f t="shared" si="1"/>
        <v>-0.24122597620146458</v>
      </c>
      <c r="L60" s="127">
        <f t="shared" si="1"/>
        <v>0.98957760314342114</v>
      </c>
      <c r="M60" s="127">
        <f t="shared" si="1"/>
        <v>-0.3090419698933311</v>
      </c>
    </row>
    <row r="61" spans="1:16">
      <c r="A61" s="105" t="s">
        <v>144</v>
      </c>
      <c r="B61" s="127">
        <f t="shared" si="1"/>
        <v>-3.9604698862576782</v>
      </c>
      <c r="C61" s="127">
        <f t="shared" si="1"/>
        <v>6.2759601352109895</v>
      </c>
      <c r="D61" s="127">
        <f t="shared" si="1"/>
        <v>-3.5737152131713357</v>
      </c>
      <c r="E61" s="127">
        <f t="shared" si="1"/>
        <v>-6.0782914235630647</v>
      </c>
      <c r="F61" s="127">
        <f t="shared" si="1"/>
        <v>-9.1892529798198179</v>
      </c>
      <c r="G61" s="127">
        <f t="shared" si="1"/>
        <v>12.754272274626533</v>
      </c>
      <c r="H61" s="127">
        <f t="shared" si="1"/>
        <v>-8.7623007623007574</v>
      </c>
      <c r="I61" s="127">
        <f t="shared" si="1"/>
        <v>-2.1661751245804939</v>
      </c>
      <c r="J61" s="127">
        <f t="shared" si="1"/>
        <v>-4.250980114437974</v>
      </c>
      <c r="K61" s="127">
        <f t="shared" si="1"/>
        <v>-5.1186977370542452</v>
      </c>
      <c r="L61" s="127">
        <f t="shared" si="1"/>
        <v>-7.8211309523809502</v>
      </c>
      <c r="M61" s="127">
        <f t="shared" si="1"/>
        <v>6.7658002128884176</v>
      </c>
    </row>
    <row r="62" spans="1:16">
      <c r="A62" s="124" t="s">
        <v>133</v>
      </c>
      <c r="B62" s="127">
        <f t="shared" si="1"/>
        <v>1.5425650540355385</v>
      </c>
      <c r="C62" s="127">
        <f t="shared" si="1"/>
        <v>2.5659654311574576</v>
      </c>
      <c r="D62" s="127">
        <f t="shared" si="1"/>
        <v>3.7126804284878245</v>
      </c>
      <c r="E62" s="127">
        <f t="shared" si="1"/>
        <v>1.7892969268373804E-2</v>
      </c>
      <c r="F62" s="127">
        <f t="shared" si="1"/>
        <v>-2.5083143151584886</v>
      </c>
      <c r="G62" s="127">
        <f t="shared" si="1"/>
        <v>1.2128370430983804</v>
      </c>
      <c r="H62" s="127">
        <f t="shared" si="1"/>
        <v>0.57011323267863734</v>
      </c>
      <c r="I62" s="127">
        <f t="shared" si="1"/>
        <v>-0.64660574950163863</v>
      </c>
      <c r="J62" s="127">
        <f t="shared" si="1"/>
        <v>0.42954836364035298</v>
      </c>
      <c r="K62" s="127">
        <f t="shared" si="1"/>
        <v>0.92536878812374823</v>
      </c>
      <c r="L62" s="127">
        <f t="shared" si="1"/>
        <v>1.943518778245279</v>
      </c>
      <c r="M62" s="127">
        <f t="shared" si="1"/>
        <v>1.2947742807407625</v>
      </c>
    </row>
    <row r="64" spans="1:16">
      <c r="B64" s="114">
        <v>2005</v>
      </c>
      <c r="C64" s="114">
        <v>2006</v>
      </c>
      <c r="D64" s="114">
        <v>2007</v>
      </c>
      <c r="E64" s="114">
        <v>2008</v>
      </c>
      <c r="F64" s="114">
        <v>2009</v>
      </c>
      <c r="G64" s="115">
        <v>2010</v>
      </c>
      <c r="H64" s="114">
        <v>2011</v>
      </c>
      <c r="I64" s="114">
        <v>2012</v>
      </c>
      <c r="J64" s="114">
        <v>2013</v>
      </c>
      <c r="K64" s="114">
        <v>2014</v>
      </c>
      <c r="L64" s="114">
        <v>2015</v>
      </c>
      <c r="M64" s="114">
        <v>2016</v>
      </c>
    </row>
    <row r="65" spans="1:14">
      <c r="A65" s="116" t="s">
        <v>18</v>
      </c>
      <c r="B65" s="117">
        <v>100</v>
      </c>
      <c r="C65" s="127">
        <f>$B$65+100*(C51/$B$51-1)</f>
        <v>99.573244120674644</v>
      </c>
      <c r="D65" s="127">
        <f t="shared" ref="D65:M65" si="2">$B$65+100*(D51/$B$51-1)</f>
        <v>106.10354827173356</v>
      </c>
      <c r="E65" s="127">
        <f t="shared" si="2"/>
        <v>105.69898825110226</v>
      </c>
      <c r="F65" s="127">
        <f t="shared" si="2"/>
        <v>99.121916918119751</v>
      </c>
      <c r="G65" s="127">
        <f t="shared" si="2"/>
        <v>85.05995003052702</v>
      </c>
      <c r="H65" s="127">
        <f t="shared" si="2"/>
        <v>86.859133099875891</v>
      </c>
      <c r="I65" s="127">
        <f t="shared" si="2"/>
        <v>85.221178765699307</v>
      </c>
      <c r="J65" s="127">
        <f t="shared" si="2"/>
        <v>90.452021359442426</v>
      </c>
      <c r="K65" s="127">
        <f t="shared" si="2"/>
        <v>90.720767818495574</v>
      </c>
      <c r="L65" s="127">
        <f t="shared" si="2"/>
        <v>82.202132604275363</v>
      </c>
      <c r="M65" s="127">
        <f t="shared" si="2"/>
        <v>88.48595890410958</v>
      </c>
      <c r="N65" s="127"/>
    </row>
    <row r="66" spans="1:14">
      <c r="A66" s="119" t="s">
        <v>0</v>
      </c>
      <c r="B66" s="117">
        <v>100</v>
      </c>
      <c r="C66" s="127">
        <f>$B$65+100*(C52/$B$52-1)</f>
        <v>99.130566560585393</v>
      </c>
      <c r="D66" s="127">
        <f t="shared" ref="D66:M66" si="3">$B$65+100*(D52/$B$52-1)</f>
        <v>105.12026680610644</v>
      </c>
      <c r="E66" s="127">
        <f t="shared" si="3"/>
        <v>107.07599887360104</v>
      </c>
      <c r="F66" s="127">
        <f t="shared" si="3"/>
        <v>99.748202985384566</v>
      </c>
      <c r="G66" s="127">
        <f t="shared" si="3"/>
        <v>88.690183894969039</v>
      </c>
      <c r="H66" s="127">
        <f t="shared" si="3"/>
        <v>96.958800701590036</v>
      </c>
      <c r="I66" s="127">
        <f t="shared" si="3"/>
        <v>96.296728880998543</v>
      </c>
      <c r="J66" s="127">
        <f t="shared" si="3"/>
        <v>89.926015393399354</v>
      </c>
      <c r="K66" s="127">
        <f t="shared" si="3"/>
        <v>85.890113694605134</v>
      </c>
      <c r="L66" s="127">
        <f t="shared" si="3"/>
        <v>85.453874779436333</v>
      </c>
      <c r="M66" s="127">
        <f t="shared" si="3"/>
        <v>85.906928838951316</v>
      </c>
      <c r="N66" s="127"/>
    </row>
    <row r="67" spans="1:14">
      <c r="A67" s="105" t="s">
        <v>135</v>
      </c>
      <c r="B67" s="117">
        <v>100</v>
      </c>
      <c r="C67" s="127">
        <f>$B$65+100*(C53/$B$53-1)</f>
        <v>99.74312071187758</v>
      </c>
      <c r="D67" s="127">
        <f t="shared" ref="D67:M67" si="4">$B$65+100*(D53/$B$53-1)</f>
        <v>103.15510722413121</v>
      </c>
      <c r="E67" s="127">
        <f t="shared" si="4"/>
        <v>105.40912075992661</v>
      </c>
      <c r="F67" s="127">
        <f t="shared" si="4"/>
        <v>98.149930224843246</v>
      </c>
      <c r="G67" s="127">
        <f t="shared" si="4"/>
        <v>87.163251659962498</v>
      </c>
      <c r="H67" s="127">
        <f t="shared" si="4"/>
        <v>95.11562959597461</v>
      </c>
      <c r="I67" s="127">
        <f t="shared" si="4"/>
        <v>94.927801743770587</v>
      </c>
      <c r="J67" s="127">
        <f t="shared" si="4"/>
        <v>88.41568507611683</v>
      </c>
      <c r="K67" s="127">
        <f t="shared" si="4"/>
        <v>84.435477236946625</v>
      </c>
      <c r="L67" s="127">
        <f t="shared" si="4"/>
        <v>84.231796932721437</v>
      </c>
      <c r="M67" s="127">
        <f t="shared" si="4"/>
        <v>85.065335929892896</v>
      </c>
      <c r="N67" s="127"/>
    </row>
    <row r="68" spans="1:14">
      <c r="A68" s="105" t="s">
        <v>136</v>
      </c>
      <c r="B68" s="117">
        <v>100</v>
      </c>
      <c r="C68" s="127">
        <f>$B$65+100*(C54/$B$54-1)</f>
        <v>96.039530113742316</v>
      </c>
      <c r="D68" s="127">
        <f t="shared" ref="D68:M68" si="5">$B$65+100*(D54/$B$54-1)</f>
        <v>102.06693273772474</v>
      </c>
      <c r="E68" s="127">
        <f t="shared" si="5"/>
        <v>98.419351234859306</v>
      </c>
      <c r="F68" s="127">
        <f t="shared" si="5"/>
        <v>92.437136249624444</v>
      </c>
      <c r="G68" s="127">
        <f t="shared" si="5"/>
        <v>83.942853952345743</v>
      </c>
      <c r="H68" s="127">
        <f t="shared" si="5"/>
        <v>94.649154100520022</v>
      </c>
      <c r="I68" s="127">
        <f t="shared" si="5"/>
        <v>86.35571054925893</v>
      </c>
      <c r="J68" s="127">
        <f t="shared" si="5"/>
        <v>84.485094628686156</v>
      </c>
      <c r="K68" s="127">
        <f t="shared" si="5"/>
        <v>80.893650056356606</v>
      </c>
      <c r="L68" s="127">
        <f t="shared" si="5"/>
        <v>76.752948621501289</v>
      </c>
      <c r="M68" s="127">
        <f t="shared" si="5"/>
        <v>70.75</v>
      </c>
      <c r="N68" s="127"/>
    </row>
    <row r="69" spans="1:14">
      <c r="A69" s="124" t="s">
        <v>133</v>
      </c>
      <c r="B69" s="117">
        <v>100</v>
      </c>
      <c r="C69" s="127">
        <f>$B$65+100*(C62/$B$62-1)</f>
        <v>166.34406597274966</v>
      </c>
      <c r="D69" s="127">
        <f t="shared" ref="D69:M69" si="6">$B$65+100*(D62/$B$62-1)</f>
        <v>240.6822596411736</v>
      </c>
      <c r="E69" s="127">
        <f t="shared" si="6"/>
        <v>1.1599490874996548</v>
      </c>
      <c r="F69" s="127">
        <f t="shared" si="6"/>
        <v>-162.60671202141083</v>
      </c>
      <c r="G69" s="127">
        <f t="shared" si="6"/>
        <v>78.624693326576448</v>
      </c>
      <c r="H69" s="127">
        <f t="shared" si="6"/>
        <v>36.958780518666082</v>
      </c>
      <c r="I69" s="127">
        <f t="shared" si="6"/>
        <v>-41.917567613115523</v>
      </c>
      <c r="J69" s="127">
        <f t="shared" si="6"/>
        <v>27.846369429710734</v>
      </c>
      <c r="K69" s="127">
        <f t="shared" si="6"/>
        <v>59.988963557995213</v>
      </c>
      <c r="L69" s="127">
        <f t="shared" si="6"/>
        <v>125.99266223235102</v>
      </c>
      <c r="M69" s="127">
        <f t="shared" si="6"/>
        <v>83.936445814941493</v>
      </c>
      <c r="N69" s="127"/>
    </row>
    <row r="72" spans="1:14">
      <c r="B72" s="105">
        <f>B52*100/B55</f>
        <v>0.21183543860670731</v>
      </c>
      <c r="C72" s="105">
        <f t="shared" ref="C72:N72" si="7">C52*100/C55</f>
        <v>0.20680359054863601</v>
      </c>
      <c r="D72" s="105">
        <f t="shared" si="7"/>
        <v>0.21381278413106444</v>
      </c>
      <c r="E72" s="105">
        <f t="shared" si="7"/>
        <v>0.20999429197163888</v>
      </c>
      <c r="F72" s="105">
        <f t="shared" si="7"/>
        <v>0.19558823818440285</v>
      </c>
      <c r="G72" s="105">
        <f t="shared" si="7"/>
        <v>0.17837978249090006</v>
      </c>
      <c r="H72" s="105">
        <f t="shared" si="7"/>
        <v>0.19267337778761531</v>
      </c>
      <c r="I72" s="105">
        <f t="shared" si="7"/>
        <v>0.19027295886504356</v>
      </c>
      <c r="J72" s="105">
        <f t="shared" si="7"/>
        <v>0.17884144848389147</v>
      </c>
      <c r="K72" s="105">
        <f t="shared" si="7"/>
        <v>0.17008440548814799</v>
      </c>
      <c r="L72" s="105">
        <f t="shared" si="7"/>
        <v>0.16766898434850017</v>
      </c>
      <c r="M72" s="105">
        <f t="shared" si="7"/>
        <v>0.16534442150210202</v>
      </c>
      <c r="N72" s="105">
        <f t="shared" si="7"/>
        <v>0.16327862269738494</v>
      </c>
    </row>
    <row r="73" spans="1:14">
      <c r="B73" s="105">
        <f>B51*100/B55</f>
        <v>0.57917554375616598</v>
      </c>
      <c r="C73" s="105">
        <f t="shared" ref="C73:N73" si="8">C51*100/C55</f>
        <v>0.56794298801165888</v>
      </c>
      <c r="D73" s="105">
        <f t="shared" si="8"/>
        <v>0.59004987208701476</v>
      </c>
      <c r="E73" s="105">
        <f t="shared" si="8"/>
        <v>0.56675816373434862</v>
      </c>
      <c r="F73" s="105">
        <f t="shared" si="8"/>
        <v>0.53139681283472395</v>
      </c>
      <c r="G73" s="105">
        <f t="shared" si="8"/>
        <v>0.46774246132794833</v>
      </c>
      <c r="H73" s="105">
        <f t="shared" si="8"/>
        <v>0.47191259168672539</v>
      </c>
      <c r="I73" s="105">
        <f t="shared" si="8"/>
        <v>0.46038871826069894</v>
      </c>
      <c r="J73" s="105">
        <f t="shared" si="8"/>
        <v>0.49182738170113038</v>
      </c>
      <c r="K73" s="105">
        <f t="shared" si="8"/>
        <v>0.49117882367748483</v>
      </c>
      <c r="L73" s="105">
        <f t="shared" si="8"/>
        <v>0.44097671426728441</v>
      </c>
      <c r="M73" s="105">
        <f t="shared" si="8"/>
        <v>0.46563681934429102</v>
      </c>
      <c r="N73" s="105">
        <f t="shared" si="8"/>
        <v>0.49666214927470764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15"/>
  <sheetViews>
    <sheetView workbookViewId="0"/>
  </sheetViews>
  <sheetFormatPr baseColWidth="10" defaultColWidth="10.625" defaultRowHeight="11.25"/>
  <cols>
    <col min="1" max="16384" width="10.625" style="3"/>
  </cols>
  <sheetData>
    <row r="1" spans="1:14">
      <c r="A1" s="2" t="s">
        <v>77</v>
      </c>
      <c r="N1" s="2"/>
    </row>
    <row r="2" spans="1:14">
      <c r="A2" s="4" t="s">
        <v>81</v>
      </c>
      <c r="N2" s="5"/>
    </row>
    <row r="25" spans="1:8">
      <c r="A25" s="6" t="s">
        <v>72</v>
      </c>
      <c r="B25" s="7"/>
    </row>
    <row r="26" spans="1:8">
      <c r="A26" s="3" t="s">
        <v>76</v>
      </c>
      <c r="B26" s="7"/>
    </row>
    <row r="27" spans="1:8">
      <c r="A27" s="6" t="s">
        <v>73</v>
      </c>
    </row>
    <row r="28" spans="1:8">
      <c r="A28" s="2" t="s">
        <v>74</v>
      </c>
    </row>
    <row r="30" spans="1:8">
      <c r="A30" s="8"/>
      <c r="B30" s="9" t="s">
        <v>75</v>
      </c>
      <c r="C30" s="10" t="s">
        <v>2</v>
      </c>
      <c r="D30" s="10" t="s">
        <v>3</v>
      </c>
      <c r="E30" s="9" t="s">
        <v>4</v>
      </c>
      <c r="F30" s="11"/>
      <c r="G30" s="11"/>
    </row>
    <row r="31" spans="1:8">
      <c r="A31" s="12">
        <v>2011</v>
      </c>
      <c r="B31" s="107">
        <v>0.15763888888888888</v>
      </c>
      <c r="C31" s="107">
        <v>9.5833333333333326E-2</v>
      </c>
      <c r="D31" s="107">
        <v>0.1361111111111111</v>
      </c>
      <c r="E31" s="107">
        <v>0.20763888888888887</v>
      </c>
      <c r="F31" s="11"/>
      <c r="G31" s="11"/>
      <c r="H31" s="108"/>
    </row>
    <row r="32" spans="1:8">
      <c r="A32" s="12">
        <v>2012</v>
      </c>
      <c r="B32" s="107">
        <v>0.15972222222222221</v>
      </c>
      <c r="C32" s="107">
        <v>9.375E-2</v>
      </c>
      <c r="D32" s="107">
        <v>0.13819444444444445</v>
      </c>
      <c r="E32" s="107">
        <v>0.20972222222222223</v>
      </c>
      <c r="F32" s="11"/>
      <c r="G32" s="11"/>
      <c r="H32" s="109"/>
    </row>
    <row r="33" spans="1:26">
      <c r="A33" s="12">
        <v>2013</v>
      </c>
      <c r="B33" s="107">
        <v>0.15694444444444444</v>
      </c>
      <c r="C33" s="107">
        <v>8.9583333333333334E-2</v>
      </c>
      <c r="D33" s="107">
        <v>0.13263888888888889</v>
      </c>
      <c r="E33" s="107">
        <v>0.20972222222222223</v>
      </c>
      <c r="F33" s="11"/>
      <c r="G33" s="11"/>
      <c r="I33" s="7"/>
      <c r="J33" s="7"/>
      <c r="N33" s="2"/>
    </row>
    <row r="34" spans="1:26">
      <c r="A34" s="12">
        <v>2014</v>
      </c>
      <c r="B34" s="107">
        <v>0.15347222222222223</v>
      </c>
      <c r="C34" s="107">
        <v>8.1944444444444431E-2</v>
      </c>
      <c r="D34" s="107">
        <v>0.12708333333333333</v>
      </c>
      <c r="E34" s="107">
        <v>0.20972222222222223</v>
      </c>
      <c r="F34" s="11"/>
      <c r="G34" s="11"/>
      <c r="N34" s="4"/>
    </row>
    <row r="35" spans="1:26">
      <c r="A35" s="12">
        <v>2015</v>
      </c>
      <c r="B35" s="107">
        <v>0.15555555555555556</v>
      </c>
      <c r="C35" s="107">
        <v>8.0555555555555547E-2</v>
      </c>
      <c r="D35" s="107">
        <v>0.12638888888888888</v>
      </c>
      <c r="E35" s="107">
        <v>0.21319444444444446</v>
      </c>
      <c r="F35" s="11"/>
      <c r="G35" s="11"/>
      <c r="H35" s="7"/>
      <c r="N35" s="4"/>
    </row>
    <row r="36" spans="1:26">
      <c r="A36" s="12">
        <v>2016</v>
      </c>
      <c r="B36" s="107">
        <v>0.15486111111111112</v>
      </c>
      <c r="C36" s="107">
        <v>7.8472222222222221E-2</v>
      </c>
      <c r="D36" s="107">
        <v>0.12569444444444444</v>
      </c>
      <c r="E36" s="107">
        <v>0.21319444444444446</v>
      </c>
      <c r="F36" s="11"/>
      <c r="G36" s="11"/>
    </row>
    <row r="37" spans="1:26">
      <c r="A37" s="12">
        <v>2017</v>
      </c>
      <c r="B37" s="107">
        <v>0.15416666666666667</v>
      </c>
      <c r="C37" s="107">
        <v>7.3611111111111113E-2</v>
      </c>
      <c r="D37" s="107">
        <v>0.12083333333333333</v>
      </c>
      <c r="E37" s="107">
        <v>0.21666666666666667</v>
      </c>
      <c r="F37" s="11"/>
      <c r="G37" s="11"/>
      <c r="Z37" s="1"/>
    </row>
    <row r="38" spans="1:26">
      <c r="B38" s="11"/>
      <c r="C38" s="11"/>
      <c r="D38" s="11"/>
      <c r="E38" s="11"/>
      <c r="F38" s="11"/>
      <c r="G38" s="11"/>
      <c r="Z38" s="1"/>
    </row>
    <row r="39" spans="1:26">
      <c r="B39" s="11"/>
      <c r="C39" s="11"/>
      <c r="D39" s="11"/>
      <c r="E39" s="11"/>
      <c r="F39" s="11"/>
      <c r="G39" s="11"/>
    </row>
    <row r="40" spans="1:26">
      <c r="A40" s="13" t="s">
        <v>160</v>
      </c>
    </row>
    <row r="41" spans="1:26" ht="14.25">
      <c r="A41" s="6" t="s">
        <v>1</v>
      </c>
      <c r="B41"/>
      <c r="C41"/>
      <c r="D41"/>
      <c r="E41"/>
      <c r="F41"/>
      <c r="G41"/>
      <c r="H41"/>
    </row>
    <row r="42" spans="1:26" ht="14.25">
      <c r="A42"/>
      <c r="B42"/>
      <c r="C42"/>
      <c r="D42"/>
      <c r="E42"/>
      <c r="F42"/>
      <c r="G42"/>
      <c r="H42"/>
    </row>
    <row r="58" spans="1:17" ht="14.25">
      <c r="A58" s="137"/>
      <c r="B58" s="137"/>
      <c r="C58" s="137"/>
      <c r="D58" s="137"/>
      <c r="E58" s="137"/>
      <c r="F58" s="137"/>
      <c r="G58" s="137"/>
      <c r="H58" s="137"/>
      <c r="I58" s="137"/>
      <c r="J58" s="137"/>
      <c r="K58" s="137"/>
      <c r="L58" s="137"/>
    </row>
    <row r="59" spans="1:17" ht="22.7" customHeight="1"/>
    <row r="60" spans="1:17" ht="14.25">
      <c r="A60" s="137"/>
      <c r="B60" s="137"/>
      <c r="C60" s="137"/>
      <c r="D60" s="137"/>
      <c r="E60" s="137"/>
      <c r="F60" s="137"/>
      <c r="G60" s="137"/>
      <c r="H60" s="137"/>
      <c r="I60" s="137"/>
      <c r="J60" s="137"/>
      <c r="K60" s="137"/>
      <c r="L60" s="137"/>
      <c r="M60" s="14"/>
    </row>
    <row r="64" spans="1:17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Q64" s="2"/>
    </row>
    <row r="65" spans="1:1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</row>
    <row r="66" spans="1:15" ht="14.25">
      <c r="A66" s="15"/>
      <c r="B66" s="137"/>
      <c r="C66" s="137"/>
      <c r="D66" s="137"/>
      <c r="E66" s="137"/>
      <c r="F66" s="137"/>
      <c r="G66" s="137"/>
      <c r="H66" s="137"/>
      <c r="I66" s="137"/>
      <c r="J66" s="137"/>
      <c r="K66" s="137"/>
      <c r="L66" s="137"/>
      <c r="M66" s="137"/>
      <c r="N66" s="137"/>
      <c r="O66" s="137"/>
    </row>
    <row r="67" spans="1:15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37"/>
    </row>
    <row r="68" spans="1:15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</row>
    <row r="69" spans="1: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</row>
    <row r="71" spans="1: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</row>
    <row r="72" spans="1:15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</row>
    <row r="73" spans="1:15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</row>
    <row r="74" spans="1:15">
      <c r="M74" s="15"/>
    </row>
    <row r="75" spans="1:15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</row>
    <row r="76" spans="1:1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</row>
    <row r="77" spans="1:15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</row>
    <row r="78" spans="1:15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</row>
    <row r="79" spans="1:15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</row>
    <row r="80" spans="1:15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</row>
    <row r="81" spans="1:15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</row>
    <row r="82" spans="1:15">
      <c r="B82" s="15"/>
      <c r="C82" s="15"/>
      <c r="D82" s="15"/>
      <c r="M82" s="15"/>
      <c r="N82" s="15"/>
    </row>
    <row r="83" spans="1:15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</row>
    <row r="84" spans="1:15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</row>
    <row r="85" spans="1:15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</row>
    <row r="86" spans="1:15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</row>
    <row r="87" spans="1:15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5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</row>
    <row r="89" spans="1:15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</row>
    <row r="92" spans="1:15">
      <c r="N92" s="1"/>
    </row>
    <row r="93" spans="1:15">
      <c r="A93" s="2"/>
      <c r="N93" s="4"/>
    </row>
    <row r="94" spans="1:15">
      <c r="A94" s="4"/>
    </row>
    <row r="123" spans="1:5" s="11" customFormat="1">
      <c r="A123" s="3"/>
      <c r="B123" s="3"/>
      <c r="C123" s="3"/>
      <c r="D123" s="3"/>
      <c r="E123" s="3"/>
    </row>
    <row r="124" spans="1:5" s="11" customFormat="1">
      <c r="A124" s="3"/>
      <c r="B124" s="3"/>
      <c r="C124" s="3"/>
      <c r="D124" s="3"/>
      <c r="E124" s="3"/>
    </row>
    <row r="125" spans="1:5" s="11" customFormat="1">
      <c r="A125" s="3"/>
      <c r="B125" s="3"/>
      <c r="C125" s="3"/>
      <c r="D125" s="3"/>
      <c r="E125" s="3"/>
    </row>
    <row r="126" spans="1:5" s="11" customFormat="1">
      <c r="A126" s="3"/>
      <c r="B126" s="3"/>
      <c r="C126" s="3"/>
      <c r="D126" s="3"/>
      <c r="E126" s="3"/>
    </row>
    <row r="127" spans="1:5" s="11" customFormat="1">
      <c r="A127" s="3"/>
      <c r="B127" s="3"/>
      <c r="C127" s="3"/>
      <c r="D127" s="3"/>
      <c r="E127" s="3"/>
    </row>
    <row r="128" spans="1:5" s="11" customFormat="1">
      <c r="A128" s="3"/>
      <c r="B128" s="3"/>
      <c r="C128" s="3"/>
      <c r="D128" s="3"/>
      <c r="E128" s="3"/>
    </row>
    <row r="129" spans="1:10" s="11" customFormat="1">
      <c r="A129" s="3"/>
      <c r="B129" s="3"/>
      <c r="C129" s="3"/>
      <c r="D129" s="3"/>
      <c r="E129" s="3"/>
    </row>
    <row r="130" spans="1:10" s="11" customFormat="1">
      <c r="A130" s="13"/>
    </row>
    <row r="131" spans="1:10" s="11" customFormat="1">
      <c r="A131" s="13"/>
    </row>
    <row r="132" spans="1:10" s="11" customFormat="1"/>
    <row r="133" spans="1:10" s="11" customFormat="1"/>
    <row r="134" spans="1:10" s="11" customFormat="1"/>
    <row r="135" spans="1:10" s="11" customFormat="1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 spans="1:10" s="11" customFormat="1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 spans="1:10" s="11" customFormat="1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 spans="1:10" s="11" customFormat="1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 spans="1:10" s="11" customFormat="1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 spans="1:10" s="11" customFormat="1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pans="1:10" s="11" customFormat="1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pans="1:10" s="11" customFormat="1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 spans="1:10" s="11" customFormat="1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 spans="1:10" s="11" customFormat="1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 spans="1:13" s="11" customFormat="1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 spans="1:13" s="11" customFormat="1"/>
    <row r="147" spans="1:13" s="11" customFormat="1"/>
    <row r="148" spans="1:13" s="11" customForma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 spans="1:13" s="11" customForma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 spans="1:13" s="11" customForma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 spans="1:13" s="11" customForma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 spans="1:13" s="11" customForma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 spans="1:13" s="11" customForma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 spans="1:13" s="11" customForma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 spans="1:13" s="11" customForma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 spans="1:13" s="11" customForma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1:13" s="11" customForma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 spans="1:13" s="11" customFormat="1"/>
    <row r="159" spans="1:13" s="11" customFormat="1"/>
    <row r="160" spans="1:13" s="11" customFormat="1"/>
    <row r="161" spans="1:6" s="11" customFormat="1"/>
    <row r="162" spans="1:6" s="11" customFormat="1">
      <c r="A162" s="3"/>
      <c r="B162" s="3"/>
      <c r="C162" s="3"/>
      <c r="D162" s="3"/>
      <c r="E162" s="3"/>
      <c r="F162" s="3"/>
    </row>
    <row r="163" spans="1:6" s="11" customFormat="1">
      <c r="A163" s="3"/>
      <c r="B163" s="3"/>
      <c r="C163" s="3"/>
      <c r="D163" s="3"/>
      <c r="E163" s="3"/>
      <c r="F163" s="3"/>
    </row>
    <row r="164" spans="1:6" s="11" customFormat="1">
      <c r="A164" s="3"/>
      <c r="B164" s="3"/>
      <c r="C164" s="3"/>
      <c r="D164" s="3"/>
      <c r="E164" s="3"/>
      <c r="F164" s="3"/>
    </row>
    <row r="165" spans="1:6" s="11" customFormat="1">
      <c r="A165" s="3"/>
      <c r="B165" s="3"/>
      <c r="C165" s="3"/>
      <c r="D165" s="3"/>
      <c r="E165" s="3"/>
      <c r="F165" s="3"/>
    </row>
    <row r="166" spans="1:6" s="11" customFormat="1">
      <c r="A166" s="3"/>
      <c r="B166" s="3"/>
      <c r="C166" s="3"/>
      <c r="D166" s="3"/>
      <c r="E166" s="3"/>
      <c r="F166" s="3"/>
    </row>
    <row r="167" spans="1:6" s="11" customFormat="1">
      <c r="A167" s="3"/>
      <c r="B167" s="3"/>
      <c r="C167" s="3"/>
      <c r="D167" s="3"/>
      <c r="E167" s="3"/>
      <c r="F167" s="3"/>
    </row>
    <row r="168" spans="1:6" s="11" customFormat="1">
      <c r="A168" s="3"/>
      <c r="B168" s="3"/>
      <c r="C168" s="3"/>
      <c r="D168" s="3"/>
      <c r="E168" s="3"/>
      <c r="F168" s="3"/>
    </row>
    <row r="169" spans="1:6" s="11" customFormat="1">
      <c r="A169" s="3"/>
      <c r="B169" s="3"/>
      <c r="C169" s="3"/>
      <c r="D169" s="3"/>
      <c r="E169" s="3"/>
      <c r="F169" s="3"/>
    </row>
    <row r="170" spans="1:6" s="11" customFormat="1">
      <c r="A170" s="3"/>
      <c r="B170" s="3"/>
      <c r="C170" s="3"/>
      <c r="D170" s="3"/>
      <c r="E170" s="3"/>
      <c r="F170" s="3"/>
    </row>
    <row r="171" spans="1:6" s="11" customFormat="1">
      <c r="A171" s="3"/>
      <c r="B171" s="3"/>
      <c r="C171" s="3"/>
      <c r="D171" s="3"/>
      <c r="E171" s="3"/>
      <c r="F171" s="3"/>
    </row>
    <row r="172" spans="1:6" s="11" customFormat="1">
      <c r="A172" s="3"/>
      <c r="B172" s="3"/>
      <c r="C172" s="3"/>
      <c r="D172" s="3"/>
      <c r="E172" s="3"/>
      <c r="F172" s="3"/>
    </row>
    <row r="173" spans="1:6" s="11" customFormat="1">
      <c r="A173" s="3"/>
      <c r="B173" s="3"/>
      <c r="C173" s="3"/>
      <c r="D173" s="3"/>
      <c r="E173" s="3"/>
      <c r="F173" s="3"/>
    </row>
    <row r="174" spans="1:6" s="11" customFormat="1"/>
    <row r="175" spans="1:6" s="11" customFormat="1"/>
    <row r="176" spans="1:6" s="11" customFormat="1"/>
    <row r="177" spans="1:5" s="11" customFormat="1"/>
    <row r="178" spans="1:5" s="11" customFormat="1"/>
    <row r="179" spans="1:5" s="11" customFormat="1">
      <c r="A179" s="16"/>
      <c r="B179" s="16"/>
      <c r="C179" s="16"/>
      <c r="D179" s="16"/>
      <c r="E179" s="16"/>
    </row>
    <row r="180" spans="1:5" s="11" customFormat="1">
      <c r="A180" s="16"/>
      <c r="B180" s="16"/>
      <c r="C180" s="16"/>
      <c r="D180" s="16"/>
      <c r="E180" s="16"/>
    </row>
    <row r="181" spans="1:5" s="11" customFormat="1">
      <c r="A181" s="16"/>
      <c r="B181" s="16"/>
      <c r="C181" s="16"/>
      <c r="D181" s="16"/>
      <c r="E181" s="16"/>
    </row>
    <row r="182" spans="1:5" s="11" customFormat="1">
      <c r="A182" s="16"/>
      <c r="B182" s="16"/>
      <c r="C182" s="16"/>
      <c r="D182" s="16"/>
      <c r="E182" s="16"/>
    </row>
    <row r="183" spans="1:5" s="11" customFormat="1">
      <c r="A183" s="17"/>
      <c r="B183" s="17"/>
      <c r="C183" s="16"/>
      <c r="D183" s="16"/>
      <c r="E183" s="16"/>
    </row>
    <row r="184" spans="1:5" s="11" customFormat="1">
      <c r="A184" s="17"/>
      <c r="B184" s="17"/>
      <c r="C184" s="17"/>
      <c r="D184" s="17"/>
      <c r="E184" s="17"/>
    </row>
    <row r="185" spans="1:5" s="11" customFormat="1">
      <c r="A185" s="17"/>
      <c r="B185" s="17"/>
      <c r="C185" s="16"/>
      <c r="D185" s="17"/>
      <c r="E185" s="17"/>
    </row>
    <row r="186" spans="1:5" s="11" customFormat="1">
      <c r="A186" s="17"/>
      <c r="B186" s="17"/>
      <c r="C186" s="16"/>
      <c r="D186" s="17"/>
      <c r="E186" s="17"/>
    </row>
    <row r="187" spans="1:5" s="11" customFormat="1">
      <c r="A187" s="17"/>
      <c r="B187" s="17"/>
      <c r="C187" s="16"/>
      <c r="D187" s="17"/>
      <c r="E187" s="17"/>
    </row>
    <row r="188" spans="1:5" s="11" customFormat="1">
      <c r="A188" s="17"/>
      <c r="B188" s="17"/>
      <c r="C188" s="16"/>
      <c r="D188" s="17"/>
      <c r="E188" s="17"/>
    </row>
    <row r="189" spans="1:5" s="11" customFormat="1"/>
    <row r="190" spans="1:5" s="11" customFormat="1"/>
    <row r="191" spans="1:5" s="11" customFormat="1"/>
    <row r="192" spans="1:5" s="11" customFormat="1"/>
    <row r="193" spans="1:15" s="11" customForma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5" s="11" customForma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18"/>
      <c r="O194" s="18"/>
    </row>
    <row r="195" spans="1:15" s="11" customForma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18"/>
      <c r="O195" s="18"/>
    </row>
    <row r="196" spans="1:15" s="11" customForma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18"/>
      <c r="O196" s="18"/>
    </row>
    <row r="197" spans="1:15" s="11" customForma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18"/>
      <c r="O197" s="18"/>
    </row>
    <row r="198" spans="1:15" s="11" customFormat="1"/>
    <row r="199" spans="1:15" s="11" customFormat="1"/>
    <row r="200" spans="1:15" s="11" customFormat="1"/>
    <row r="201" spans="1:15" s="11" customFormat="1"/>
    <row r="202" spans="1:15" s="11" customFormat="1"/>
    <row r="203" spans="1:15" s="11" customFormat="1">
      <c r="D203" s="18"/>
    </row>
    <row r="204" spans="1:15" s="11" customFormat="1">
      <c r="D204" s="18"/>
    </row>
    <row r="205" spans="1:15" s="11" customFormat="1">
      <c r="D205" s="18"/>
    </row>
    <row r="206" spans="1:15" s="11" customFormat="1">
      <c r="D206" s="18"/>
    </row>
    <row r="207" spans="1:15" s="11" customFormat="1">
      <c r="D207" s="18"/>
    </row>
    <row r="208" spans="1:15" s="11" customFormat="1">
      <c r="D208" s="18"/>
    </row>
    <row r="209" spans="1:6" s="11" customFormat="1">
      <c r="D209" s="18"/>
    </row>
    <row r="210" spans="1:6" s="11" customFormat="1">
      <c r="D210" s="18"/>
    </row>
    <row r="211" spans="1:6">
      <c r="A211" s="19"/>
      <c r="B211" s="19"/>
      <c r="C211" s="19"/>
      <c r="D211" s="19"/>
      <c r="E211" s="19"/>
      <c r="F211" s="19"/>
    </row>
    <row r="212" spans="1:6">
      <c r="A212" s="19"/>
      <c r="B212" s="19"/>
      <c r="C212" s="19"/>
      <c r="D212" s="19"/>
      <c r="E212" s="19"/>
      <c r="F212" s="19"/>
    </row>
    <row r="213" spans="1:6">
      <c r="A213" s="19"/>
      <c r="B213" s="19"/>
      <c r="C213" s="19"/>
      <c r="D213" s="19"/>
      <c r="E213" s="19"/>
      <c r="F213" s="19"/>
    </row>
    <row r="214" spans="1:6">
      <c r="A214" s="19"/>
      <c r="B214" s="19"/>
      <c r="C214" s="19"/>
      <c r="D214" s="19"/>
      <c r="E214" s="19"/>
      <c r="F214" s="19"/>
    </row>
    <row r="215" spans="1:6">
      <c r="A215" s="19"/>
      <c r="B215" s="19"/>
      <c r="C215" s="19"/>
      <c r="D215" s="19"/>
      <c r="E215" s="19"/>
      <c r="F215" s="19"/>
    </row>
  </sheetData>
  <mergeCells count="4">
    <mergeCell ref="A58:L58"/>
    <mergeCell ref="A60:L60"/>
    <mergeCell ref="B66:N66"/>
    <mergeCell ref="O66:O67"/>
  </mergeCells>
  <pageMargins left="0.16889763779527558" right="0.24566929133858267" top="1.5251968503937008" bottom="1.9732283464566929" header="0.23110236220472438" footer="0.24566929133858267"/>
  <pageSetup paperSize="9" scale="54" fitToWidth="0" fitToHeight="0" pageOrder="overThenDown" orientation="landscape" useFirstPageNumber="1" verticalDpi="0" r:id="rId1"/>
  <headerFooter alignWithMargins="0">
    <oddHeader>&amp;C&amp;A</oddHeader>
    <oddFooter>&amp;CPage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2"/>
  <sheetViews>
    <sheetView zoomScaleNormal="100" workbookViewId="0">
      <selection activeCell="P36" sqref="P36"/>
    </sheetView>
  </sheetViews>
  <sheetFormatPr baseColWidth="10" defaultColWidth="10.625" defaultRowHeight="11.25"/>
  <cols>
    <col min="1" max="16384" width="10.625" style="3"/>
  </cols>
  <sheetData>
    <row r="1" spans="1:256">
      <c r="A1" s="2" t="s">
        <v>80</v>
      </c>
    </row>
    <row r="2" spans="1:256">
      <c r="A2" s="4" t="s">
        <v>82</v>
      </c>
    </row>
    <row r="4" spans="1:256" customFormat="1" ht="14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>
      <c r="L5" s="48"/>
      <c r="M5" s="48"/>
    </row>
    <row r="26" spans="1:256" customFormat="1" ht="14.25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customFormat="1" ht="14.25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customFormat="1" ht="14.25">
      <c r="A28" s="3" t="s">
        <v>13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customFormat="1" ht="14.25">
      <c r="A29" s="3" t="s">
        <v>83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customFormat="1" ht="14.25">
      <c r="A30" s="3" t="s">
        <v>85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customFormat="1" ht="14.25">
      <c r="A31" s="3" t="s">
        <v>92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4" spans="1:10">
      <c r="A34" s="20" t="s">
        <v>5</v>
      </c>
      <c r="B34" s="11"/>
      <c r="C34" s="11"/>
      <c r="D34" s="11"/>
      <c r="E34" s="11"/>
      <c r="F34" s="2" t="s">
        <v>78</v>
      </c>
      <c r="G34" s="11"/>
      <c r="H34" s="11"/>
      <c r="I34" s="11"/>
    </row>
    <row r="35" spans="1:10">
      <c r="A35" s="11"/>
      <c r="B35" s="11"/>
      <c r="C35" s="11"/>
      <c r="D35" s="11"/>
      <c r="E35" s="11"/>
      <c r="F35" s="11"/>
      <c r="G35" s="11"/>
      <c r="H35" s="11"/>
      <c r="I35" s="11"/>
    </row>
    <row r="36" spans="1:10">
      <c r="A36" s="20"/>
      <c r="B36" s="20" t="s">
        <v>79</v>
      </c>
      <c r="C36" s="20" t="s">
        <v>6</v>
      </c>
      <c r="D36" s="20" t="s">
        <v>7</v>
      </c>
      <c r="E36" s="20" t="s">
        <v>8</v>
      </c>
      <c r="F36" s="20" t="s">
        <v>9</v>
      </c>
      <c r="G36" s="20" t="s">
        <v>10</v>
      </c>
      <c r="H36" s="20" t="s">
        <v>11</v>
      </c>
      <c r="I36" s="20" t="s">
        <v>12</v>
      </c>
      <c r="J36" s="32" t="s">
        <v>84</v>
      </c>
    </row>
    <row r="37" spans="1:10">
      <c r="A37" s="21">
        <v>2007</v>
      </c>
      <c r="B37" s="140">
        <v>5.4</v>
      </c>
      <c r="C37" s="140">
        <v>30.7</v>
      </c>
      <c r="D37" s="140">
        <v>18.100000000000001</v>
      </c>
      <c r="E37" s="140">
        <v>14.1</v>
      </c>
      <c r="F37" s="140">
        <v>3.4</v>
      </c>
      <c r="G37" s="140">
        <v>3.3</v>
      </c>
      <c r="H37" s="140">
        <v>11.5</v>
      </c>
      <c r="I37" s="140">
        <v>1.8</v>
      </c>
      <c r="J37" s="3">
        <f t="shared" ref="J37:J47" si="0">100-SUM(B37:I37)</f>
        <v>11.700000000000003</v>
      </c>
    </row>
    <row r="38" spans="1:10">
      <c r="A38" s="22">
        <v>2008</v>
      </c>
      <c r="B38" s="141">
        <v>10.199999999999999</v>
      </c>
      <c r="C38" s="141">
        <v>27.2</v>
      </c>
      <c r="D38" s="141">
        <v>17.5</v>
      </c>
      <c r="E38" s="141">
        <v>13.3</v>
      </c>
      <c r="F38" s="141">
        <v>3.3</v>
      </c>
      <c r="G38" s="141">
        <v>3</v>
      </c>
      <c r="H38" s="141">
        <v>11</v>
      </c>
      <c r="I38" s="141">
        <v>1.7</v>
      </c>
      <c r="J38" s="3">
        <f t="shared" si="0"/>
        <v>12.799999999999997</v>
      </c>
    </row>
    <row r="39" spans="1:10">
      <c r="A39" s="22">
        <v>2009</v>
      </c>
      <c r="B39" s="141">
        <v>14.2</v>
      </c>
      <c r="C39" s="141">
        <v>26.1</v>
      </c>
      <c r="D39" s="141">
        <v>16.7</v>
      </c>
      <c r="E39" s="141">
        <v>11.8</v>
      </c>
      <c r="F39" s="141">
        <v>3.1</v>
      </c>
      <c r="G39" s="141">
        <v>3.1</v>
      </c>
      <c r="H39" s="141">
        <v>10.8</v>
      </c>
      <c r="I39" s="141">
        <v>1.7</v>
      </c>
      <c r="J39" s="3">
        <f t="shared" si="0"/>
        <v>12.500000000000014</v>
      </c>
    </row>
    <row r="40" spans="1:10">
      <c r="A40" s="22">
        <v>2010</v>
      </c>
      <c r="B40" s="141">
        <v>18.2</v>
      </c>
      <c r="C40" s="141">
        <v>24.5</v>
      </c>
      <c r="D40" s="141">
        <v>16.100000000000001</v>
      </c>
      <c r="E40" s="141">
        <v>10.7</v>
      </c>
      <c r="F40" s="141">
        <v>3.1</v>
      </c>
      <c r="G40" s="141">
        <v>3.2</v>
      </c>
      <c r="H40" s="141">
        <v>10.4</v>
      </c>
      <c r="I40" s="141">
        <v>1.6</v>
      </c>
      <c r="J40" s="3">
        <f t="shared" si="0"/>
        <v>12.200000000000003</v>
      </c>
    </row>
    <row r="41" spans="1:10">
      <c r="A41" s="22">
        <v>2011</v>
      </c>
      <c r="B41" s="141">
        <v>20.9</v>
      </c>
      <c r="C41" s="141">
        <v>23.7</v>
      </c>
      <c r="D41" s="141">
        <v>14.9</v>
      </c>
      <c r="E41" s="141">
        <v>9.6999999999999993</v>
      </c>
      <c r="F41" s="141">
        <v>3.1</v>
      </c>
      <c r="G41" s="141">
        <v>3.3</v>
      </c>
      <c r="H41" s="141">
        <v>10.8</v>
      </c>
      <c r="I41" s="141">
        <v>1.5</v>
      </c>
      <c r="J41" s="3">
        <f t="shared" si="0"/>
        <v>12.100000000000023</v>
      </c>
    </row>
    <row r="42" spans="1:10">
      <c r="A42" s="22">
        <v>2012</v>
      </c>
      <c r="B42" s="141">
        <v>21.4</v>
      </c>
      <c r="C42" s="141">
        <v>22.7</v>
      </c>
      <c r="D42" s="141">
        <v>14.9</v>
      </c>
      <c r="E42" s="141">
        <v>9.6999999999999993</v>
      </c>
      <c r="F42" s="141">
        <v>2.9</v>
      </c>
      <c r="G42" s="141">
        <v>3.5</v>
      </c>
      <c r="H42" s="141">
        <v>11.2</v>
      </c>
      <c r="I42" s="141">
        <v>1.8</v>
      </c>
      <c r="J42" s="3">
        <f t="shared" si="0"/>
        <v>11.900000000000006</v>
      </c>
    </row>
    <row r="43" spans="1:10">
      <c r="A43" s="22">
        <v>2013</v>
      </c>
      <c r="B43" s="141">
        <v>23.6</v>
      </c>
      <c r="C43" s="141">
        <v>22.8</v>
      </c>
      <c r="D43" s="141">
        <v>14</v>
      </c>
      <c r="E43" s="141">
        <v>9.5</v>
      </c>
      <c r="F43" s="141">
        <v>2.8</v>
      </c>
      <c r="G43" s="141">
        <v>3.3</v>
      </c>
      <c r="H43" s="141">
        <v>10.6</v>
      </c>
      <c r="I43" s="141">
        <v>2</v>
      </c>
      <c r="J43" s="3">
        <f t="shared" si="0"/>
        <v>11.400000000000006</v>
      </c>
    </row>
    <row r="44" spans="1:10">
      <c r="A44" s="46">
        <v>2014</v>
      </c>
      <c r="B44" s="142">
        <v>24</v>
      </c>
      <c r="C44" s="142">
        <v>22.9</v>
      </c>
      <c r="D44" s="142">
        <v>14.1</v>
      </c>
      <c r="E44" s="142">
        <v>9.4</v>
      </c>
      <c r="F44" s="142">
        <v>2.6</v>
      </c>
      <c r="G44" s="142">
        <v>3.2</v>
      </c>
      <c r="H44" s="142">
        <v>10.1</v>
      </c>
      <c r="I44" s="142">
        <v>2</v>
      </c>
      <c r="J44" s="3">
        <f t="shared" si="0"/>
        <v>11.700000000000003</v>
      </c>
    </row>
    <row r="45" spans="1:10">
      <c r="A45" s="46">
        <v>2015</v>
      </c>
      <c r="B45" s="142">
        <v>26.7</v>
      </c>
      <c r="C45" s="142">
        <v>21.4</v>
      </c>
      <c r="D45" s="142">
        <v>14.3</v>
      </c>
      <c r="E45" s="142">
        <v>9.1999999999999993</v>
      </c>
      <c r="F45" s="142">
        <v>2.6</v>
      </c>
      <c r="G45" s="142">
        <v>3.4</v>
      </c>
      <c r="H45" s="142">
        <v>9.9</v>
      </c>
      <c r="I45" s="142">
        <v>2.2000000000000002</v>
      </c>
      <c r="J45" s="3">
        <f t="shared" si="0"/>
        <v>10.299999999999997</v>
      </c>
    </row>
    <row r="46" spans="1:10">
      <c r="A46" s="46">
        <v>2016</v>
      </c>
      <c r="B46" s="141">
        <f>3.4+2.5+3+1.9+1.7+1.9+2.3+0.9+1.2+1.6+0.8+1.8+0.9+1.4+0.8+1.8+1.1+0.3</f>
        <v>29.3</v>
      </c>
      <c r="C46" s="141">
        <v>20.399999999999999</v>
      </c>
      <c r="D46" s="141">
        <v>13.4</v>
      </c>
      <c r="E46" s="141">
        <v>9.1</v>
      </c>
      <c r="F46" s="141">
        <v>1.7</v>
      </c>
      <c r="G46" s="141">
        <v>3.4</v>
      </c>
      <c r="H46" s="141">
        <v>10.199999999999999</v>
      </c>
      <c r="I46" s="141">
        <v>2.2999999999999998</v>
      </c>
      <c r="J46" s="3">
        <f t="shared" si="0"/>
        <v>10.199999999999989</v>
      </c>
    </row>
    <row r="47" spans="1:10">
      <c r="A47" s="47">
        <v>2017</v>
      </c>
      <c r="B47" s="143">
        <v>30.9</v>
      </c>
      <c r="C47" s="143">
        <v>20</v>
      </c>
      <c r="D47" s="143">
        <v>13</v>
      </c>
      <c r="E47" s="143">
        <v>9.1</v>
      </c>
      <c r="F47" s="143">
        <v>1.2</v>
      </c>
      <c r="G47" s="143">
        <v>3.6</v>
      </c>
      <c r="H47" s="143">
        <v>9.5</v>
      </c>
      <c r="I47" s="143">
        <v>2.2000000000000002</v>
      </c>
      <c r="J47" s="3">
        <f t="shared" si="0"/>
        <v>10.5</v>
      </c>
    </row>
    <row r="48" spans="1:10">
      <c r="B48" s="144">
        <f>B47-B37</f>
        <v>25.5</v>
      </c>
      <c r="C48" s="144">
        <f>C47-C37</f>
        <v>-10.7</v>
      </c>
      <c r="D48" s="144">
        <f t="shared" ref="D48:I48" si="1">D47-D37</f>
        <v>-5.1000000000000014</v>
      </c>
      <c r="E48" s="144">
        <f t="shared" si="1"/>
        <v>-5</v>
      </c>
      <c r="F48" s="144">
        <f t="shared" si="1"/>
        <v>-2.2000000000000002</v>
      </c>
      <c r="G48" s="144">
        <f t="shared" si="1"/>
        <v>0.30000000000000027</v>
      </c>
      <c r="H48" s="144">
        <f t="shared" si="1"/>
        <v>-2</v>
      </c>
      <c r="I48" s="144">
        <f t="shared" si="1"/>
        <v>0.40000000000000013</v>
      </c>
    </row>
    <row r="49" spans="2:9">
      <c r="B49" s="144">
        <f>B47/B37</f>
        <v>5.7222222222222214</v>
      </c>
      <c r="C49" s="144">
        <f t="shared" ref="C49:I49" si="2">C47/C37</f>
        <v>0.65146579804560267</v>
      </c>
      <c r="D49" s="144">
        <f t="shared" si="2"/>
        <v>0.71823204419889497</v>
      </c>
      <c r="E49" s="144">
        <f t="shared" si="2"/>
        <v>0.64539007092198586</v>
      </c>
      <c r="F49" s="144">
        <f t="shared" si="2"/>
        <v>0.35294117647058826</v>
      </c>
      <c r="G49" s="144">
        <f t="shared" si="2"/>
        <v>1.0909090909090911</v>
      </c>
      <c r="H49" s="144">
        <f t="shared" si="2"/>
        <v>0.82608695652173914</v>
      </c>
      <c r="I49" s="144">
        <f t="shared" si="2"/>
        <v>1.2222222222222223</v>
      </c>
    </row>
    <row r="50" spans="2:9">
      <c r="B50" s="3">
        <f>POWER(B49,1/10)</f>
        <v>1.190574213426502</v>
      </c>
      <c r="C50" s="3">
        <f t="shared" ref="C50:I50" si="3">POWER(C49,1/10)</f>
        <v>0.9580521768860909</v>
      </c>
      <c r="D50" s="3">
        <f t="shared" si="3"/>
        <v>0.96744543066624655</v>
      </c>
      <c r="E50" s="3">
        <f t="shared" si="3"/>
        <v>0.95715490216495291</v>
      </c>
      <c r="F50" s="3">
        <f t="shared" si="3"/>
        <v>0.90109428006813486</v>
      </c>
      <c r="G50" s="3">
        <f t="shared" si="3"/>
        <v>1.0087391026304013</v>
      </c>
      <c r="H50" s="3">
        <f t="shared" si="3"/>
        <v>0.98107583005206578</v>
      </c>
      <c r="I50" s="3">
        <f t="shared" si="3"/>
        <v>1.0202697667623288</v>
      </c>
    </row>
    <row r="51" spans="2:9">
      <c r="B51" s="3">
        <f>B50-1</f>
        <v>0.19057421342650205</v>
      </c>
      <c r="C51" s="3">
        <f t="shared" ref="C51:I51" si="4">C50-1</f>
        <v>-4.19478231139091E-2</v>
      </c>
      <c r="D51" s="3">
        <f t="shared" si="4"/>
        <v>-3.2554569333753447E-2</v>
      </c>
      <c r="E51" s="3">
        <f t="shared" si="4"/>
        <v>-4.2845097835047086E-2</v>
      </c>
      <c r="F51" s="3">
        <f t="shared" si="4"/>
        <v>-9.8905719931865144E-2</v>
      </c>
      <c r="G51" s="3">
        <f t="shared" si="4"/>
        <v>8.7391026304013408E-3</v>
      </c>
      <c r="H51" s="3">
        <f t="shared" si="4"/>
        <v>-1.8924169947934222E-2</v>
      </c>
      <c r="I51" s="3">
        <f t="shared" si="4"/>
        <v>2.0269766762328834E-2</v>
      </c>
    </row>
    <row r="52" spans="2:9">
      <c r="B52" s="48">
        <f>100*B51</f>
        <v>19.057421342650205</v>
      </c>
      <c r="C52" s="48">
        <f t="shared" ref="C52:I52" si="5">100*C51</f>
        <v>-4.1947823113909095</v>
      </c>
      <c r="D52" s="48">
        <f t="shared" si="5"/>
        <v>-3.2554569333753447</v>
      </c>
      <c r="E52" s="48">
        <f t="shared" si="5"/>
        <v>-4.2845097835047081</v>
      </c>
      <c r="F52" s="48">
        <f t="shared" si="5"/>
        <v>-9.8905719931865139</v>
      </c>
      <c r="G52" s="48">
        <f t="shared" si="5"/>
        <v>0.87391026304013408</v>
      </c>
      <c r="H52" s="48">
        <f t="shared" si="5"/>
        <v>-1.8924169947934222</v>
      </c>
      <c r="I52" s="48">
        <f t="shared" si="5"/>
        <v>2.0269766762328834</v>
      </c>
    </row>
  </sheetData>
  <pageMargins left="0.16889763779527558" right="0.24566929133858267" top="1.5251968503937008" bottom="1.9732283464566929" header="0.23110236220472438" footer="0.24566929133858267"/>
  <pageSetup paperSize="9" scale="54" fitToWidth="0" fitToHeight="0" pageOrder="overThenDown" orientation="landscape" useFirstPageNumber="1" verticalDpi="0" r:id="rId1"/>
  <headerFooter alignWithMargins="0">
    <oddHeader>&amp;C&amp;A</oddHeader>
    <oddFooter>&amp;CPage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selection activeCell="E17" sqref="E17"/>
    </sheetView>
  </sheetViews>
  <sheetFormatPr baseColWidth="10" defaultRowHeight="14.25"/>
  <cols>
    <col min="1" max="1" width="5.625" customWidth="1"/>
    <col min="2" max="2" width="15" bestFit="1" customWidth="1"/>
    <col min="3" max="3" width="36.75" bestFit="1" customWidth="1"/>
    <col min="4" max="4" width="10.625" customWidth="1"/>
  </cols>
  <sheetData>
    <row r="1" spans="1:7">
      <c r="A1" s="49" t="s">
        <v>146</v>
      </c>
      <c r="B1" s="50"/>
      <c r="C1" s="50"/>
      <c r="D1" s="50"/>
      <c r="E1" s="50"/>
      <c r="F1" s="50"/>
      <c r="G1" s="50"/>
    </row>
    <row r="2" spans="1:7">
      <c r="A2" s="64" t="s">
        <v>94</v>
      </c>
      <c r="B2" s="50"/>
      <c r="C2" s="50"/>
      <c r="D2" s="50"/>
      <c r="E2" s="50"/>
      <c r="F2" s="50"/>
      <c r="G2" s="50"/>
    </row>
    <row r="3" spans="1:7">
      <c r="A3" s="59"/>
      <c r="B3" s="60" t="s">
        <v>88</v>
      </c>
      <c r="C3" s="60" t="s">
        <v>86</v>
      </c>
      <c r="D3" s="60" t="s">
        <v>87</v>
      </c>
      <c r="E3" s="60" t="s">
        <v>89</v>
      </c>
      <c r="F3" s="60" t="s">
        <v>90</v>
      </c>
      <c r="G3" s="61" t="s">
        <v>91</v>
      </c>
    </row>
    <row r="4" spans="1:7">
      <c r="A4" s="51">
        <v>1</v>
      </c>
      <c r="B4" s="52" t="s">
        <v>17</v>
      </c>
      <c r="C4" s="52" t="s">
        <v>147</v>
      </c>
      <c r="D4" s="62">
        <v>42561</v>
      </c>
      <c r="E4" s="53">
        <v>20800000</v>
      </c>
      <c r="F4" s="145">
        <v>71.8</v>
      </c>
      <c r="G4" s="54" t="s">
        <v>11</v>
      </c>
    </row>
    <row r="5" spans="1:7">
      <c r="A5" s="51">
        <v>2</v>
      </c>
      <c r="B5" s="52" t="s">
        <v>17</v>
      </c>
      <c r="C5" s="52" t="s">
        <v>149</v>
      </c>
      <c r="D5" s="62">
        <v>42558</v>
      </c>
      <c r="E5" s="53">
        <v>19300000</v>
      </c>
      <c r="F5" s="145">
        <v>68.2</v>
      </c>
      <c r="G5" s="54" t="s">
        <v>6</v>
      </c>
    </row>
    <row r="6" spans="1:7">
      <c r="A6" s="51">
        <v>3</v>
      </c>
      <c r="B6" s="52" t="s">
        <v>17</v>
      </c>
      <c r="C6" s="52" t="s">
        <v>148</v>
      </c>
      <c r="D6" s="62">
        <v>42554</v>
      </c>
      <c r="E6" s="53">
        <v>17200000</v>
      </c>
      <c r="F6" s="145">
        <v>58.9</v>
      </c>
      <c r="G6" s="54" t="s">
        <v>11</v>
      </c>
    </row>
    <row r="7" spans="1:7">
      <c r="A7" s="51">
        <v>4</v>
      </c>
      <c r="B7" s="52" t="s">
        <v>17</v>
      </c>
      <c r="C7" s="52" t="s">
        <v>150</v>
      </c>
      <c r="D7" s="62">
        <v>42531</v>
      </c>
      <c r="E7" s="53">
        <v>14500000</v>
      </c>
      <c r="F7" s="145">
        <v>53.3</v>
      </c>
      <c r="G7" s="54" t="s">
        <v>6</v>
      </c>
    </row>
    <row r="8" spans="1:7">
      <c r="A8" s="51">
        <v>5</v>
      </c>
      <c r="B8" s="52" t="s">
        <v>17</v>
      </c>
      <c r="C8" s="52" t="s">
        <v>151</v>
      </c>
      <c r="D8" s="62">
        <v>42901</v>
      </c>
      <c r="E8" s="53">
        <v>13900000</v>
      </c>
      <c r="F8" s="145">
        <v>51.5</v>
      </c>
      <c r="G8" s="54" t="s">
        <v>6</v>
      </c>
    </row>
    <row r="9" spans="1:7">
      <c r="A9" s="51">
        <v>6</v>
      </c>
      <c r="B9" s="52" t="s">
        <v>17</v>
      </c>
      <c r="C9" s="52" t="s">
        <v>152</v>
      </c>
      <c r="D9" s="62">
        <v>42540</v>
      </c>
      <c r="E9" s="53">
        <v>13500000</v>
      </c>
      <c r="F9" s="145">
        <v>47.8</v>
      </c>
      <c r="G9" s="54" t="s">
        <v>11</v>
      </c>
    </row>
    <row r="10" spans="1:7">
      <c r="A10" s="51">
        <v>7</v>
      </c>
      <c r="B10" s="52" t="s">
        <v>17</v>
      </c>
      <c r="C10" s="52" t="s">
        <v>153</v>
      </c>
      <c r="D10" s="62">
        <v>42547</v>
      </c>
      <c r="E10" s="53">
        <v>11800000</v>
      </c>
      <c r="F10" s="145">
        <v>66.099999999999994</v>
      </c>
      <c r="G10" s="54" t="s">
        <v>6</v>
      </c>
    </row>
    <row r="11" spans="1:7">
      <c r="A11" s="51">
        <v>8</v>
      </c>
      <c r="B11" s="52" t="s">
        <v>64</v>
      </c>
      <c r="C11" s="52" t="s">
        <v>154</v>
      </c>
      <c r="D11" s="62">
        <v>42440</v>
      </c>
      <c r="E11" s="53">
        <v>11600000</v>
      </c>
      <c r="F11" s="145">
        <v>49.9</v>
      </c>
      <c r="G11" s="54" t="s">
        <v>6</v>
      </c>
    </row>
    <row r="12" spans="1:7">
      <c r="A12" s="51">
        <v>9</v>
      </c>
      <c r="B12" s="52" t="s">
        <v>17</v>
      </c>
      <c r="C12" s="52" t="s">
        <v>155</v>
      </c>
      <c r="D12" s="62">
        <v>42561</v>
      </c>
      <c r="E12" s="53">
        <v>11200000</v>
      </c>
      <c r="F12" s="145">
        <v>46.5</v>
      </c>
      <c r="G12" s="54" t="s">
        <v>11</v>
      </c>
    </row>
    <row r="13" spans="1:7">
      <c r="A13" s="55">
        <v>10</v>
      </c>
      <c r="B13" s="56" t="s">
        <v>17</v>
      </c>
      <c r="C13" s="56" t="s">
        <v>156</v>
      </c>
      <c r="D13" s="63">
        <v>42531</v>
      </c>
      <c r="E13" s="57">
        <v>11100000</v>
      </c>
      <c r="F13" s="146">
        <v>42.8</v>
      </c>
      <c r="G13" s="58" t="s">
        <v>6</v>
      </c>
    </row>
    <row r="14" spans="1:7">
      <c r="A14" s="50"/>
      <c r="B14" s="50"/>
      <c r="C14" s="50"/>
      <c r="D14" s="50"/>
      <c r="E14" s="50"/>
      <c r="F14" s="50"/>
      <c r="G14" s="50"/>
    </row>
    <row r="15" spans="1:7">
      <c r="A15" s="138" t="s">
        <v>93</v>
      </c>
      <c r="B15" s="138"/>
      <c r="C15" s="138"/>
      <c r="D15" s="138"/>
      <c r="E15" s="138"/>
      <c r="F15" s="138"/>
      <c r="G15" s="50"/>
    </row>
    <row r="18" spans="1:4" ht="14.85" customHeight="1">
      <c r="A18" s="24"/>
      <c r="B18" s="24"/>
      <c r="C18" s="24"/>
      <c r="D18" s="24"/>
    </row>
    <row r="56" spans="1:4">
      <c r="A56" s="137"/>
      <c r="B56" s="137"/>
      <c r="C56" s="137"/>
      <c r="D56" s="137"/>
    </row>
  </sheetData>
  <mergeCells count="2">
    <mergeCell ref="A15:F15"/>
    <mergeCell ref="A56:D56"/>
  </mergeCells>
  <pageMargins left="0.16889763779527558" right="0.24566929133858267" top="1.5251968503937008" bottom="1.9732283464566929" header="0.23110236220472438" footer="0.24566929133858267"/>
  <pageSetup paperSize="0" scale="54" fitToWidth="0" fitToHeight="0" pageOrder="overThenDown" orientation="landscape" useFirstPageNumber="1" horizontalDpi="0" verticalDpi="0" copies="0"/>
  <headerFooter alignWithMargins="0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A36" sqref="A36"/>
    </sheetView>
  </sheetViews>
  <sheetFormatPr baseColWidth="10" defaultColWidth="10.625" defaultRowHeight="11.25"/>
  <cols>
    <col min="1" max="1" width="32.125" style="3" customWidth="1"/>
    <col min="2" max="5" width="10.625" style="3" hidden="1" customWidth="1"/>
    <col min="6" max="6" width="12" style="3" hidden="1" customWidth="1"/>
    <col min="7" max="13" width="10.625" style="3" customWidth="1"/>
    <col min="14" max="14" width="8.625" style="3" customWidth="1"/>
    <col min="15" max="16384" width="10.625" style="3"/>
  </cols>
  <sheetData>
    <row r="1" spans="1:15">
      <c r="A1" s="2" t="s">
        <v>100</v>
      </c>
    </row>
    <row r="2" spans="1:15">
      <c r="A2" s="37" t="s">
        <v>25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15"/>
      <c r="M2" s="15"/>
      <c r="N2" s="15"/>
    </row>
    <row r="3" spans="1:1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15"/>
      <c r="M3" s="15"/>
      <c r="N3" s="15"/>
    </row>
    <row r="4" spans="1:15" ht="50.1" customHeight="1">
      <c r="A4" s="93"/>
      <c r="B4" s="93">
        <v>2004</v>
      </c>
      <c r="C4" s="93">
        <v>2005</v>
      </c>
      <c r="D4" s="93">
        <v>2006</v>
      </c>
      <c r="E4" s="93">
        <v>2007</v>
      </c>
      <c r="F4" s="93">
        <v>2008</v>
      </c>
      <c r="G4" s="94">
        <v>2010</v>
      </c>
      <c r="H4" s="94">
        <v>2011</v>
      </c>
      <c r="I4" s="94">
        <v>2012</v>
      </c>
      <c r="J4" s="94">
        <v>2013</v>
      </c>
      <c r="K4" s="94">
        <v>2014</v>
      </c>
      <c r="L4" s="94">
        <v>2015</v>
      </c>
      <c r="M4" s="94">
        <v>2016</v>
      </c>
      <c r="N4" s="92" t="s">
        <v>26</v>
      </c>
      <c r="O4" s="147" t="s">
        <v>161</v>
      </c>
    </row>
    <row r="5" spans="1:15">
      <c r="A5" s="38" t="s">
        <v>27</v>
      </c>
      <c r="B5" s="15">
        <v>1029</v>
      </c>
      <c r="C5" s="15">
        <v>1370</v>
      </c>
      <c r="D5" s="15">
        <v>1465</v>
      </c>
      <c r="E5" s="15">
        <v>1580</v>
      </c>
      <c r="F5" s="15">
        <v>1734</v>
      </c>
      <c r="G5" s="82">
        <v>1827</v>
      </c>
      <c r="H5" s="82">
        <v>1840</v>
      </c>
      <c r="I5" s="82">
        <v>1836</v>
      </c>
      <c r="J5" s="82">
        <v>2130</v>
      </c>
      <c r="K5" s="82">
        <v>2159</v>
      </c>
      <c r="L5" s="82">
        <v>2196</v>
      </c>
      <c r="M5" s="82">
        <v>2107</v>
      </c>
      <c r="N5" s="95">
        <v>466</v>
      </c>
      <c r="O5" s="148">
        <v>1940</v>
      </c>
    </row>
    <row r="6" spans="1:15">
      <c r="A6" s="39" t="s">
        <v>28</v>
      </c>
      <c r="B6" s="40">
        <v>675</v>
      </c>
      <c r="C6" s="40">
        <v>717</v>
      </c>
      <c r="D6" s="40">
        <v>782</v>
      </c>
      <c r="E6" s="40">
        <v>814</v>
      </c>
      <c r="F6" s="40">
        <v>859</v>
      </c>
      <c r="G6" s="83">
        <v>907</v>
      </c>
      <c r="H6" s="83">
        <v>905</v>
      </c>
      <c r="I6" s="83">
        <v>885</v>
      </c>
      <c r="J6" s="83">
        <v>950</v>
      </c>
      <c r="K6" s="83">
        <v>958</v>
      </c>
      <c r="L6" s="83">
        <v>910</v>
      </c>
      <c r="M6" s="83">
        <v>949</v>
      </c>
      <c r="N6" s="96">
        <v>306</v>
      </c>
      <c r="O6" s="149">
        <v>536</v>
      </c>
    </row>
    <row r="7" spans="1:15">
      <c r="A7" s="15" t="s">
        <v>7</v>
      </c>
      <c r="B7" s="15">
        <v>164</v>
      </c>
      <c r="C7" s="15">
        <v>158</v>
      </c>
      <c r="D7" s="15">
        <v>152</v>
      </c>
      <c r="E7" s="15">
        <v>163</v>
      </c>
      <c r="F7" s="15">
        <v>143</v>
      </c>
      <c r="G7" s="84">
        <v>169</v>
      </c>
      <c r="H7" s="84">
        <v>161</v>
      </c>
      <c r="I7" s="84">
        <v>141</v>
      </c>
      <c r="J7" s="84">
        <v>150</v>
      </c>
      <c r="K7" s="84">
        <v>153</v>
      </c>
      <c r="L7" s="84">
        <v>129</v>
      </c>
      <c r="M7" s="84">
        <v>99</v>
      </c>
      <c r="N7" s="98">
        <v>48</v>
      </c>
      <c r="O7" s="150">
        <v>47</v>
      </c>
    </row>
    <row r="8" spans="1:15">
      <c r="A8" s="15" t="s">
        <v>8</v>
      </c>
      <c r="B8" s="15">
        <v>244</v>
      </c>
      <c r="C8" s="15">
        <v>238</v>
      </c>
      <c r="D8" s="15">
        <v>230</v>
      </c>
      <c r="E8" s="15">
        <v>242</v>
      </c>
      <c r="F8" s="15">
        <v>244</v>
      </c>
      <c r="G8" s="84">
        <v>241</v>
      </c>
      <c r="H8" s="84">
        <v>229</v>
      </c>
      <c r="I8" s="84">
        <v>224</v>
      </c>
      <c r="J8" s="84">
        <v>196</v>
      </c>
      <c r="K8" s="84">
        <v>181</v>
      </c>
      <c r="L8" s="84">
        <v>186</v>
      </c>
      <c r="M8" s="84">
        <v>178</v>
      </c>
      <c r="N8" s="99">
        <v>48</v>
      </c>
      <c r="O8" s="150">
        <v>56</v>
      </c>
    </row>
    <row r="9" spans="1:15">
      <c r="A9" s="15" t="s">
        <v>29</v>
      </c>
      <c r="B9" s="15" t="s">
        <v>30</v>
      </c>
      <c r="C9" s="15">
        <v>48</v>
      </c>
      <c r="D9" s="15">
        <v>81</v>
      </c>
      <c r="E9" s="15">
        <v>99</v>
      </c>
      <c r="F9" s="15">
        <v>114</v>
      </c>
      <c r="G9" s="84">
        <v>117</v>
      </c>
      <c r="H9" s="84">
        <v>125</v>
      </c>
      <c r="I9" s="84">
        <v>147</v>
      </c>
      <c r="J9" s="84">
        <v>138</v>
      </c>
      <c r="K9" s="84">
        <v>149</v>
      </c>
      <c r="L9" s="84">
        <v>150</v>
      </c>
      <c r="M9" s="84">
        <v>145</v>
      </c>
      <c r="N9" s="99">
        <v>19</v>
      </c>
      <c r="O9" s="150">
        <v>132</v>
      </c>
    </row>
    <row r="10" spans="1:15">
      <c r="A10" s="15" t="s">
        <v>10</v>
      </c>
      <c r="B10" s="15">
        <v>9</v>
      </c>
      <c r="C10" s="15">
        <v>1</v>
      </c>
      <c r="D10" s="15">
        <v>4</v>
      </c>
      <c r="E10" s="15" t="s">
        <v>31</v>
      </c>
      <c r="F10" s="15">
        <v>5</v>
      </c>
      <c r="G10" s="84">
        <v>11</v>
      </c>
      <c r="H10" s="84">
        <v>12</v>
      </c>
      <c r="I10" s="84">
        <v>3</v>
      </c>
      <c r="J10" s="84">
        <v>3</v>
      </c>
      <c r="K10" s="84">
        <v>6</v>
      </c>
      <c r="L10" s="84">
        <v>2</v>
      </c>
      <c r="M10" s="84">
        <v>27</v>
      </c>
      <c r="N10" s="100">
        <v>4</v>
      </c>
      <c r="O10" s="150">
        <v>25</v>
      </c>
    </row>
    <row r="11" spans="1:15">
      <c r="A11" s="3" t="s">
        <v>32</v>
      </c>
      <c r="B11" s="3" t="s">
        <v>30</v>
      </c>
      <c r="C11" s="3" t="s">
        <v>30</v>
      </c>
      <c r="D11" s="3" t="s">
        <v>30</v>
      </c>
      <c r="E11" s="3" t="s">
        <v>30</v>
      </c>
      <c r="F11" s="3" t="s">
        <v>30</v>
      </c>
      <c r="G11" s="85" t="s">
        <v>30</v>
      </c>
      <c r="H11" s="85" t="s">
        <v>30</v>
      </c>
      <c r="I11" s="85" t="s">
        <v>30</v>
      </c>
      <c r="J11" s="86">
        <v>50</v>
      </c>
      <c r="K11" s="86">
        <v>50</v>
      </c>
      <c r="L11" s="84">
        <v>50</v>
      </c>
      <c r="M11" s="87">
        <v>50</v>
      </c>
      <c r="N11" s="99">
        <v>1</v>
      </c>
      <c r="O11" s="150">
        <v>69</v>
      </c>
    </row>
    <row r="12" spans="1:15">
      <c r="A12" s="15" t="s">
        <v>12</v>
      </c>
      <c r="B12" s="15">
        <v>258</v>
      </c>
      <c r="C12" s="15">
        <v>270</v>
      </c>
      <c r="D12" s="15">
        <v>318</v>
      </c>
      <c r="E12" s="15">
        <v>316</v>
      </c>
      <c r="F12" s="15">
        <v>353</v>
      </c>
      <c r="G12" s="84">
        <v>376</v>
      </c>
      <c r="H12" s="84">
        <v>384</v>
      </c>
      <c r="I12" s="84">
        <v>378</v>
      </c>
      <c r="J12" s="84">
        <v>429</v>
      </c>
      <c r="K12" s="84">
        <v>425</v>
      </c>
      <c r="L12" s="84">
        <v>399</v>
      </c>
      <c r="M12" s="84">
        <v>458</v>
      </c>
      <c r="N12" s="99">
        <v>184</v>
      </c>
      <c r="O12" s="150">
        <v>193</v>
      </c>
    </row>
    <row r="13" spans="1:15">
      <c r="A13" s="15" t="s">
        <v>33</v>
      </c>
      <c r="B13" s="15" t="s">
        <v>30</v>
      </c>
      <c r="C13" s="15">
        <v>2</v>
      </c>
      <c r="D13" s="15">
        <v>3</v>
      </c>
      <c r="E13" s="15">
        <v>1</v>
      </c>
      <c r="F13" s="15">
        <v>9</v>
      </c>
      <c r="G13" s="84">
        <v>9</v>
      </c>
      <c r="H13" s="84">
        <v>9</v>
      </c>
      <c r="I13" s="84">
        <v>9</v>
      </c>
      <c r="J13" s="84">
        <v>15</v>
      </c>
      <c r="K13" s="84">
        <v>15</v>
      </c>
      <c r="L13" s="84">
        <v>10</v>
      </c>
      <c r="M13" s="84">
        <v>9</v>
      </c>
      <c r="N13" s="99">
        <v>2</v>
      </c>
      <c r="O13" s="150">
        <v>14</v>
      </c>
    </row>
    <row r="14" spans="1:15">
      <c r="A14" s="41" t="s">
        <v>34</v>
      </c>
      <c r="B14" s="42">
        <v>354</v>
      </c>
      <c r="C14" s="42">
        <v>653</v>
      </c>
      <c r="D14" s="42">
        <v>699</v>
      </c>
      <c r="E14" s="42">
        <v>777</v>
      </c>
      <c r="F14" s="42">
        <v>905</v>
      </c>
      <c r="G14" s="88">
        <v>957</v>
      </c>
      <c r="H14" s="88">
        <v>979</v>
      </c>
      <c r="I14" s="88">
        <v>991</v>
      </c>
      <c r="J14" s="88">
        <v>1220</v>
      </c>
      <c r="K14" s="88">
        <v>1247</v>
      </c>
      <c r="L14" s="88">
        <v>1340</v>
      </c>
      <c r="M14" s="88">
        <v>1199</v>
      </c>
      <c r="N14" s="91">
        <v>160</v>
      </c>
      <c r="O14" s="151">
        <v>1404</v>
      </c>
    </row>
    <row r="15" spans="1:15">
      <c r="A15" s="15" t="s">
        <v>6</v>
      </c>
      <c r="B15" s="15">
        <v>189</v>
      </c>
      <c r="C15" s="15">
        <v>191</v>
      </c>
      <c r="D15" s="15">
        <v>181</v>
      </c>
      <c r="E15" s="15">
        <v>190</v>
      </c>
      <c r="F15" s="15">
        <v>175</v>
      </c>
      <c r="G15" s="84">
        <v>145</v>
      </c>
      <c r="H15" s="84">
        <v>138</v>
      </c>
      <c r="I15" s="84">
        <v>132</v>
      </c>
      <c r="J15" s="84">
        <v>142</v>
      </c>
      <c r="K15" s="84">
        <v>131</v>
      </c>
      <c r="L15" s="84">
        <v>133</v>
      </c>
      <c r="M15" s="84">
        <v>145</v>
      </c>
      <c r="N15" s="98">
        <v>40</v>
      </c>
      <c r="O15" s="150">
        <v>62</v>
      </c>
    </row>
    <row r="16" spans="1:15">
      <c r="A16" s="15" t="s">
        <v>11</v>
      </c>
      <c r="B16" s="15">
        <v>165</v>
      </c>
      <c r="C16" s="15">
        <v>173</v>
      </c>
      <c r="D16" s="15">
        <v>141</v>
      </c>
      <c r="E16" s="15">
        <v>147</v>
      </c>
      <c r="F16" s="15">
        <v>137</v>
      </c>
      <c r="G16" s="84">
        <v>134</v>
      </c>
      <c r="H16" s="84">
        <v>103</v>
      </c>
      <c r="I16" s="84">
        <v>103</v>
      </c>
      <c r="J16" s="84">
        <v>104</v>
      </c>
      <c r="K16" s="84">
        <v>128</v>
      </c>
      <c r="L16" s="84">
        <v>115</v>
      </c>
      <c r="M16" s="84">
        <v>91</v>
      </c>
      <c r="N16" s="98">
        <v>24</v>
      </c>
      <c r="O16" s="150">
        <v>35</v>
      </c>
    </row>
    <row r="17" spans="1:15">
      <c r="A17" s="15" t="s">
        <v>35</v>
      </c>
      <c r="B17" s="15" t="s">
        <v>30</v>
      </c>
      <c r="C17" s="15" t="s">
        <v>30</v>
      </c>
      <c r="D17" s="15" t="s">
        <v>30</v>
      </c>
      <c r="E17" s="15" t="s">
        <v>30</v>
      </c>
      <c r="F17" s="15" t="s">
        <v>30</v>
      </c>
      <c r="G17" s="85" t="s">
        <v>30</v>
      </c>
      <c r="H17" s="85" t="s">
        <v>30</v>
      </c>
      <c r="I17" s="84">
        <v>13</v>
      </c>
      <c r="J17" s="84">
        <v>125</v>
      </c>
      <c r="K17" s="84">
        <v>120</v>
      </c>
      <c r="L17" s="84">
        <v>112</v>
      </c>
      <c r="M17" s="89">
        <v>108</v>
      </c>
      <c r="N17" s="98">
        <v>3</v>
      </c>
      <c r="O17" s="150">
        <v>144</v>
      </c>
    </row>
    <row r="18" spans="1:15">
      <c r="A18" s="15" t="s">
        <v>36</v>
      </c>
      <c r="B18" s="15" t="s">
        <v>30</v>
      </c>
      <c r="C18" s="15" t="s">
        <v>30</v>
      </c>
      <c r="D18" s="15" t="s">
        <v>30</v>
      </c>
      <c r="E18" s="15" t="s">
        <v>30</v>
      </c>
      <c r="F18" s="15" t="s">
        <v>30</v>
      </c>
      <c r="G18" s="89">
        <v>125</v>
      </c>
      <c r="H18" s="89">
        <v>123</v>
      </c>
      <c r="I18" s="84">
        <v>135</v>
      </c>
      <c r="J18" s="84">
        <v>154</v>
      </c>
      <c r="K18" s="84">
        <v>159</v>
      </c>
      <c r="L18" s="84">
        <v>158</v>
      </c>
      <c r="M18" s="89">
        <v>155</v>
      </c>
      <c r="N18" s="98">
        <v>23</v>
      </c>
      <c r="O18" s="150">
        <v>143</v>
      </c>
    </row>
    <row r="19" spans="1:15">
      <c r="A19" s="15" t="s">
        <v>37</v>
      </c>
      <c r="B19" s="15" t="s">
        <v>30</v>
      </c>
      <c r="C19" s="15">
        <v>81</v>
      </c>
      <c r="D19" s="15">
        <v>95</v>
      </c>
      <c r="E19" s="15">
        <v>112</v>
      </c>
      <c r="F19" s="15">
        <v>127</v>
      </c>
      <c r="G19" s="85" t="s">
        <v>30</v>
      </c>
      <c r="H19" s="85" t="s">
        <v>30</v>
      </c>
      <c r="I19" s="84">
        <v>3</v>
      </c>
      <c r="J19" s="84">
        <v>41</v>
      </c>
      <c r="K19" s="84">
        <v>46</v>
      </c>
      <c r="L19" s="84">
        <v>140</v>
      </c>
      <c r="M19" s="84">
        <v>147</v>
      </c>
      <c r="N19" s="98">
        <v>6</v>
      </c>
      <c r="O19" s="150">
        <v>144</v>
      </c>
    </row>
    <row r="20" spans="1:15">
      <c r="A20" s="15" t="s">
        <v>38</v>
      </c>
      <c r="B20" s="15" t="s">
        <v>30</v>
      </c>
      <c r="C20" s="15" t="s">
        <v>31</v>
      </c>
      <c r="D20" s="15">
        <v>0</v>
      </c>
      <c r="E20" s="15">
        <v>1</v>
      </c>
      <c r="F20" s="15">
        <v>39</v>
      </c>
      <c r="G20" s="84">
        <v>63</v>
      </c>
      <c r="H20" s="84">
        <v>110</v>
      </c>
      <c r="I20" s="84">
        <v>52</v>
      </c>
      <c r="J20" s="84">
        <v>51</v>
      </c>
      <c r="K20" s="84">
        <v>52</v>
      </c>
      <c r="L20" s="84">
        <v>51</v>
      </c>
      <c r="M20" s="84">
        <v>52</v>
      </c>
      <c r="N20" s="98">
        <v>2</v>
      </c>
      <c r="O20" s="150">
        <v>52</v>
      </c>
    </row>
    <row r="21" spans="1:15">
      <c r="A21" s="15" t="s">
        <v>39</v>
      </c>
      <c r="B21" s="15" t="s">
        <v>30</v>
      </c>
      <c r="C21" s="15" t="s">
        <v>30</v>
      </c>
      <c r="D21" s="15" t="s">
        <v>30</v>
      </c>
      <c r="E21" s="15" t="s">
        <v>30</v>
      </c>
      <c r="F21" s="15" t="s">
        <v>30</v>
      </c>
      <c r="G21" s="89">
        <v>50</v>
      </c>
      <c r="H21" s="89">
        <v>64</v>
      </c>
      <c r="I21" s="89">
        <v>79</v>
      </c>
      <c r="J21" s="84">
        <v>99</v>
      </c>
      <c r="K21" s="84">
        <v>100</v>
      </c>
      <c r="L21" s="84">
        <v>102</v>
      </c>
      <c r="M21" s="89">
        <v>72</v>
      </c>
      <c r="N21" s="98">
        <v>15</v>
      </c>
      <c r="O21" s="150">
        <v>88</v>
      </c>
    </row>
    <row r="22" spans="1:15">
      <c r="A22" s="3" t="s">
        <v>40</v>
      </c>
      <c r="B22" s="15" t="s">
        <v>30</v>
      </c>
      <c r="C22" s="15" t="s">
        <v>30</v>
      </c>
      <c r="D22" s="15">
        <v>0</v>
      </c>
      <c r="E22" s="3">
        <v>8</v>
      </c>
      <c r="F22" s="3">
        <v>21</v>
      </c>
      <c r="G22" s="85" t="s">
        <v>30</v>
      </c>
      <c r="H22" s="85" t="s">
        <v>30</v>
      </c>
      <c r="I22" s="86">
        <v>12</v>
      </c>
      <c r="J22" s="86">
        <v>141</v>
      </c>
      <c r="K22" s="86">
        <v>129</v>
      </c>
      <c r="L22" s="84">
        <v>110</v>
      </c>
      <c r="M22" s="86">
        <v>121</v>
      </c>
      <c r="N22" s="98">
        <v>9</v>
      </c>
      <c r="O22" s="150">
        <v>133</v>
      </c>
    </row>
    <row r="23" spans="1:15">
      <c r="A23" s="3" t="s">
        <v>41</v>
      </c>
      <c r="B23" s="15" t="s">
        <v>30</v>
      </c>
      <c r="C23" s="15" t="s">
        <v>30</v>
      </c>
      <c r="D23" s="15" t="s">
        <v>30</v>
      </c>
      <c r="E23" s="15" t="s">
        <v>30</v>
      </c>
      <c r="F23" s="15" t="s">
        <v>30</v>
      </c>
      <c r="G23" s="85" t="s">
        <v>30</v>
      </c>
      <c r="H23" s="85" t="s">
        <v>30</v>
      </c>
      <c r="I23" s="86">
        <v>0</v>
      </c>
      <c r="J23" s="86">
        <v>3</v>
      </c>
      <c r="K23" s="86">
        <v>15</v>
      </c>
      <c r="L23" s="84">
        <v>12</v>
      </c>
      <c r="M23" s="89">
        <v>5</v>
      </c>
      <c r="N23" s="98">
        <v>3</v>
      </c>
      <c r="O23" s="150">
        <v>7</v>
      </c>
    </row>
    <row r="24" spans="1:15">
      <c r="A24" s="15" t="s">
        <v>42</v>
      </c>
      <c r="B24" s="15" t="s">
        <v>30</v>
      </c>
      <c r="C24" s="15">
        <v>1</v>
      </c>
      <c r="D24" s="15">
        <v>0</v>
      </c>
      <c r="E24" s="15">
        <v>52</v>
      </c>
      <c r="F24" s="15">
        <v>142</v>
      </c>
      <c r="G24" s="84">
        <v>142</v>
      </c>
      <c r="H24" s="84">
        <v>138</v>
      </c>
      <c r="I24" s="84">
        <v>149</v>
      </c>
      <c r="J24" s="84">
        <v>97</v>
      </c>
      <c r="K24" s="84">
        <v>77</v>
      </c>
      <c r="L24" s="84">
        <v>119</v>
      </c>
      <c r="M24" s="84">
        <v>118</v>
      </c>
      <c r="N24" s="98">
        <v>7</v>
      </c>
      <c r="O24" s="150">
        <v>116</v>
      </c>
    </row>
    <row r="25" spans="1:15">
      <c r="A25" s="15" t="s">
        <v>43</v>
      </c>
      <c r="B25" s="15" t="s">
        <v>30</v>
      </c>
      <c r="C25" s="15">
        <v>76</v>
      </c>
      <c r="D25" s="15">
        <v>121</v>
      </c>
      <c r="E25" s="15">
        <v>132</v>
      </c>
      <c r="F25" s="15">
        <v>142</v>
      </c>
      <c r="G25" s="84">
        <v>155</v>
      </c>
      <c r="H25" s="84">
        <v>153</v>
      </c>
      <c r="I25" s="84">
        <v>168</v>
      </c>
      <c r="J25" s="84">
        <v>151</v>
      </c>
      <c r="K25" s="84">
        <v>145</v>
      </c>
      <c r="L25" s="84">
        <v>127</v>
      </c>
      <c r="M25" s="84">
        <v>119</v>
      </c>
      <c r="N25" s="98">
        <v>9</v>
      </c>
      <c r="O25" s="150">
        <v>131</v>
      </c>
    </row>
    <row r="26" spans="1:15">
      <c r="A26" s="15" t="s">
        <v>44</v>
      </c>
      <c r="B26" s="15" t="s">
        <v>30</v>
      </c>
      <c r="C26" s="15" t="s">
        <v>30</v>
      </c>
      <c r="D26" s="15" t="s">
        <v>30</v>
      </c>
      <c r="E26" s="15" t="s">
        <v>30</v>
      </c>
      <c r="F26" s="15" t="s">
        <v>30</v>
      </c>
      <c r="G26" s="85" t="s">
        <v>30</v>
      </c>
      <c r="H26" s="85" t="s">
        <v>30</v>
      </c>
      <c r="I26" s="89">
        <v>0</v>
      </c>
      <c r="J26" s="84">
        <v>92</v>
      </c>
      <c r="K26" s="84">
        <v>137</v>
      </c>
      <c r="L26" s="84">
        <v>153</v>
      </c>
      <c r="M26" s="89">
        <v>80</v>
      </c>
      <c r="N26" s="98">
        <v>7</v>
      </c>
      <c r="O26" s="150">
        <v>67</v>
      </c>
    </row>
    <row r="27" spans="1:15">
      <c r="A27" s="15" t="s">
        <v>45</v>
      </c>
      <c r="B27" s="15" t="s">
        <v>30</v>
      </c>
      <c r="C27" s="15" t="s">
        <v>30</v>
      </c>
      <c r="D27" s="15" t="s">
        <v>30</v>
      </c>
      <c r="E27" s="15" t="s">
        <v>30</v>
      </c>
      <c r="F27" s="15" t="s">
        <v>30</v>
      </c>
      <c r="G27" s="85" t="s">
        <v>30</v>
      </c>
      <c r="H27" s="85" t="s">
        <v>30</v>
      </c>
      <c r="I27" s="89">
        <v>0</v>
      </c>
      <c r="J27" s="84">
        <v>1</v>
      </c>
      <c r="K27" s="84">
        <v>1</v>
      </c>
      <c r="L27" s="84">
        <v>1</v>
      </c>
      <c r="M27" s="89">
        <v>1</v>
      </c>
      <c r="N27" s="101" t="s">
        <v>31</v>
      </c>
      <c r="O27" s="152" t="s">
        <v>31</v>
      </c>
    </row>
    <row r="28" spans="1:15" s="43" customFormat="1">
      <c r="A28" s="15" t="s">
        <v>46</v>
      </c>
      <c r="B28" s="15" t="s">
        <v>30</v>
      </c>
      <c r="C28" s="15">
        <v>112</v>
      </c>
      <c r="D28" s="15">
        <v>115</v>
      </c>
      <c r="E28" s="15">
        <v>123</v>
      </c>
      <c r="F28" s="15">
        <v>137</v>
      </c>
      <c r="G28" s="84">
        <v>148</v>
      </c>
      <c r="H28" s="84">
        <v>153</v>
      </c>
      <c r="I28" s="84">
        <v>156</v>
      </c>
      <c r="J28" s="84">
        <v>153</v>
      </c>
      <c r="K28" s="84">
        <v>128</v>
      </c>
      <c r="L28" s="84">
        <v>138</v>
      </c>
      <c r="M28" s="84">
        <v>138</v>
      </c>
      <c r="N28" s="98">
        <v>1</v>
      </c>
      <c r="O28" s="150">
        <v>144</v>
      </c>
    </row>
    <row r="29" spans="1:15">
      <c r="A29" s="15" t="s">
        <v>47</v>
      </c>
      <c r="B29" s="15" t="s">
        <v>30</v>
      </c>
      <c r="C29" s="15">
        <v>19</v>
      </c>
      <c r="D29" s="15">
        <v>76</v>
      </c>
      <c r="E29" s="15">
        <v>90</v>
      </c>
      <c r="F29" s="15">
        <v>99</v>
      </c>
      <c r="G29" s="84">
        <v>134</v>
      </c>
      <c r="H29" s="84">
        <v>128</v>
      </c>
      <c r="I29" s="84">
        <v>143</v>
      </c>
      <c r="J29" s="84">
        <v>131</v>
      </c>
      <c r="K29" s="84">
        <v>126</v>
      </c>
      <c r="L29" s="84">
        <v>121</v>
      </c>
      <c r="M29" s="84">
        <v>117</v>
      </c>
      <c r="N29" s="98">
        <v>11</v>
      </c>
      <c r="O29" s="150">
        <v>138</v>
      </c>
    </row>
    <row r="30" spans="1:15" s="44" customFormat="1">
      <c r="A30" s="41" t="s">
        <v>48</v>
      </c>
      <c r="B30" s="41"/>
      <c r="C30" s="41"/>
      <c r="D30" s="41">
        <v>397</v>
      </c>
      <c r="E30" s="41">
        <v>477</v>
      </c>
      <c r="F30" s="41">
        <v>630</v>
      </c>
      <c r="G30" s="90">
        <v>736</v>
      </c>
      <c r="H30" s="90">
        <v>796</v>
      </c>
      <c r="I30" s="90">
        <v>818</v>
      </c>
      <c r="J30" s="90">
        <v>1061</v>
      </c>
      <c r="K30" s="90">
        <v>1077</v>
      </c>
      <c r="L30" s="90">
        <v>1162</v>
      </c>
      <c r="M30" s="90">
        <v>1047</v>
      </c>
      <c r="N30" s="91">
        <v>96</v>
      </c>
      <c r="O30" s="153">
        <v>1307</v>
      </c>
    </row>
    <row r="31" spans="1:15">
      <c r="A31" s="40" t="s">
        <v>49</v>
      </c>
      <c r="B31" s="15">
        <v>436</v>
      </c>
      <c r="C31" s="15">
        <v>436</v>
      </c>
      <c r="D31" s="15">
        <v>462</v>
      </c>
      <c r="E31" s="15">
        <v>454</v>
      </c>
      <c r="F31" s="15">
        <v>438</v>
      </c>
      <c r="G31" s="83">
        <v>375</v>
      </c>
      <c r="H31" s="83">
        <v>367</v>
      </c>
      <c r="I31" s="83">
        <v>371</v>
      </c>
      <c r="J31" s="83">
        <v>378</v>
      </c>
      <c r="K31" s="83">
        <v>365</v>
      </c>
      <c r="L31" s="83">
        <v>380</v>
      </c>
      <c r="M31" s="83">
        <v>392</v>
      </c>
      <c r="N31" s="97">
        <v>302</v>
      </c>
      <c r="O31" s="149">
        <v>254</v>
      </c>
    </row>
    <row r="32" spans="1:15" ht="14.25">
      <c r="A32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1:17">
      <c r="A33" s="15" t="s">
        <v>50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</row>
    <row r="34" spans="1:17">
      <c r="A34" s="15" t="s">
        <v>51</v>
      </c>
      <c r="B34" s="4"/>
      <c r="C34" s="4"/>
      <c r="D34" s="4"/>
      <c r="E34" s="4"/>
    </row>
    <row r="35" spans="1:17">
      <c r="A35" s="3" t="s">
        <v>162</v>
      </c>
    </row>
    <row r="36" spans="1:17" ht="14.25">
      <c r="A36"/>
    </row>
    <row r="39" spans="1:17">
      <c r="Q39" s="36">
        <f>M6-L6</f>
        <v>39</v>
      </c>
    </row>
    <row r="40" spans="1:17">
      <c r="H40" s="3">
        <f>100*(H6/G6-1)</f>
        <v>-0.22050716648290836</v>
      </c>
      <c r="I40" s="3">
        <f t="shared" ref="I40:M40" si="0">100*(I6/H6-1)</f>
        <v>-2.2099447513812209</v>
      </c>
      <c r="J40" s="3">
        <f t="shared" si="0"/>
        <v>7.344632768361592</v>
      </c>
      <c r="K40" s="3">
        <f t="shared" si="0"/>
        <v>0.84210526315788847</v>
      </c>
      <c r="L40" s="3">
        <f t="shared" si="0"/>
        <v>-5.0104384133611735</v>
      </c>
      <c r="M40" s="3">
        <f t="shared" si="0"/>
        <v>4.2857142857142927</v>
      </c>
      <c r="O40" s="15">
        <f>N5/$M$5</f>
        <v>0.22116753678215473</v>
      </c>
      <c r="P40" s="15">
        <f>O5/$M$5</f>
        <v>0.92074038917892742</v>
      </c>
      <c r="Q40" s="3">
        <f>M6/M5</f>
        <v>0.45040341718082583</v>
      </c>
    </row>
    <row r="41" spans="1:17">
      <c r="G41" s="36">
        <f>G5+G31</f>
        <v>2202</v>
      </c>
      <c r="H41" s="36">
        <f t="shared" ref="H41:M41" si="1">H5+H31</f>
        <v>2207</v>
      </c>
      <c r="I41" s="36">
        <f t="shared" si="1"/>
        <v>2207</v>
      </c>
      <c r="J41" s="36">
        <f t="shared" si="1"/>
        <v>2508</v>
      </c>
      <c r="K41" s="36">
        <f t="shared" si="1"/>
        <v>2524</v>
      </c>
      <c r="L41" s="36">
        <f t="shared" si="1"/>
        <v>2576</v>
      </c>
      <c r="M41" s="36">
        <f t="shared" si="1"/>
        <v>2499</v>
      </c>
    </row>
    <row r="42" spans="1:17">
      <c r="M42" s="36">
        <f>M5-L5</f>
        <v>-89</v>
      </c>
    </row>
  </sheetData>
  <pageMargins left="0.16889763779527558" right="0.24566929133858267" top="1.5251968503937008" bottom="1.9732283464566929" header="0.23110236220472438" footer="0.24566929133858267"/>
  <pageSetup paperSize="9" scale="54" fitToWidth="0" fitToHeight="0" pageOrder="overThenDown" orientation="landscape" useFirstPageNumber="1" verticalDpi="0" r:id="rId1"/>
  <headerFooter alignWithMargins="0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workbookViewId="0">
      <selection activeCell="J21" sqref="J21"/>
    </sheetView>
  </sheetViews>
  <sheetFormatPr baseColWidth="10" defaultRowHeight="11.25"/>
  <cols>
    <col min="1" max="1" width="5.625" style="128" customWidth="1"/>
    <col min="2" max="2" width="15" style="128" bestFit="1" customWidth="1"/>
    <col min="3" max="3" width="36.75" style="128" bestFit="1" customWidth="1"/>
    <col min="4" max="4" width="10.625" style="128" customWidth="1"/>
    <col min="5" max="6" width="11" style="128"/>
    <col min="7" max="7" width="5.625" style="128" customWidth="1"/>
    <col min="8" max="16384" width="11" style="128"/>
  </cols>
  <sheetData>
    <row r="1" spans="1:7">
      <c r="A1" s="49" t="s">
        <v>101</v>
      </c>
      <c r="B1" s="50"/>
      <c r="C1" s="50"/>
      <c r="D1" s="50"/>
      <c r="E1" s="50"/>
      <c r="F1" s="50"/>
      <c r="G1" s="50"/>
    </row>
    <row r="2" spans="1:7">
      <c r="A2" s="64" t="s">
        <v>94</v>
      </c>
      <c r="B2" s="50"/>
      <c r="C2" s="50"/>
      <c r="D2" s="50"/>
      <c r="E2" s="50"/>
      <c r="F2" s="50"/>
      <c r="G2" s="50"/>
    </row>
    <row r="3" spans="1:7" ht="22.5">
      <c r="A3" s="59"/>
      <c r="B3" s="60" t="s">
        <v>118</v>
      </c>
      <c r="C3" s="60" t="s">
        <v>86</v>
      </c>
      <c r="D3" s="104" t="s">
        <v>129</v>
      </c>
      <c r="E3" s="60" t="s">
        <v>89</v>
      </c>
      <c r="F3" s="60" t="s">
        <v>90</v>
      </c>
      <c r="G3" s="61" t="s">
        <v>91</v>
      </c>
    </row>
    <row r="4" spans="1:7">
      <c r="A4" s="51">
        <v>1</v>
      </c>
      <c r="B4" s="52" t="s">
        <v>105</v>
      </c>
      <c r="C4" s="52" t="s">
        <v>119</v>
      </c>
      <c r="D4" s="62">
        <v>42701</v>
      </c>
      <c r="E4" s="53">
        <v>10892563</v>
      </c>
      <c r="F4" s="145">
        <v>40.4</v>
      </c>
      <c r="G4" s="54" t="s">
        <v>6</v>
      </c>
    </row>
    <row r="5" spans="1:7">
      <c r="A5" s="51">
        <v>2</v>
      </c>
      <c r="B5" s="52" t="s">
        <v>105</v>
      </c>
      <c r="C5" s="52" t="s">
        <v>120</v>
      </c>
      <c r="D5" s="62">
        <v>42407</v>
      </c>
      <c r="E5" s="53">
        <v>8737350</v>
      </c>
      <c r="F5" s="145">
        <v>31.8</v>
      </c>
      <c r="G5" s="54" t="s">
        <v>6</v>
      </c>
    </row>
    <row r="6" spans="1:7">
      <c r="A6" s="51">
        <v>3</v>
      </c>
      <c r="B6" s="52" t="s">
        <v>105</v>
      </c>
      <c r="C6" s="52" t="s">
        <v>121</v>
      </c>
      <c r="D6" s="62">
        <v>42484</v>
      </c>
      <c r="E6" s="53">
        <v>7572370</v>
      </c>
      <c r="F6" s="145">
        <v>29.7</v>
      </c>
      <c r="G6" s="54" t="s">
        <v>6</v>
      </c>
    </row>
    <row r="7" spans="1:7">
      <c r="A7" s="51">
        <v>4</v>
      </c>
      <c r="B7" s="52" t="s">
        <v>105</v>
      </c>
      <c r="C7" s="52" t="s">
        <v>122</v>
      </c>
      <c r="D7" s="62">
        <v>42463</v>
      </c>
      <c r="E7" s="53">
        <v>7455872</v>
      </c>
      <c r="F7" s="145">
        <v>29.3</v>
      </c>
      <c r="G7" s="54" t="s">
        <v>6</v>
      </c>
    </row>
    <row r="8" spans="1:7">
      <c r="A8" s="51">
        <v>5</v>
      </c>
      <c r="B8" s="52" t="s">
        <v>110</v>
      </c>
      <c r="C8" s="52" t="s">
        <v>123</v>
      </c>
      <c r="D8" s="62">
        <v>42652</v>
      </c>
      <c r="E8" s="53">
        <v>6756884</v>
      </c>
      <c r="F8" s="145">
        <v>27</v>
      </c>
      <c r="G8" s="54" t="s">
        <v>6</v>
      </c>
    </row>
    <row r="9" spans="1:7">
      <c r="A9" s="51">
        <v>6</v>
      </c>
      <c r="B9" s="52" t="s">
        <v>112</v>
      </c>
      <c r="C9" s="52" t="s">
        <v>124</v>
      </c>
      <c r="D9" s="62">
        <v>42456</v>
      </c>
      <c r="E9" s="53">
        <v>6523888</v>
      </c>
      <c r="F9" s="145">
        <v>29.9</v>
      </c>
      <c r="G9" s="54" t="s">
        <v>6</v>
      </c>
    </row>
    <row r="10" spans="1:7">
      <c r="A10" s="51">
        <v>7</v>
      </c>
      <c r="B10" s="52" t="s">
        <v>105</v>
      </c>
      <c r="C10" s="52" t="s">
        <v>125</v>
      </c>
      <c r="D10" s="62">
        <v>42617</v>
      </c>
      <c r="E10" s="53">
        <v>6407390</v>
      </c>
      <c r="F10" s="145">
        <v>27.1</v>
      </c>
      <c r="G10" s="54" t="s">
        <v>6</v>
      </c>
    </row>
    <row r="11" spans="1:7">
      <c r="A11" s="51">
        <v>8</v>
      </c>
      <c r="B11" s="52" t="s">
        <v>112</v>
      </c>
      <c r="C11" s="52" t="s">
        <v>126</v>
      </c>
      <c r="D11" s="62">
        <v>42379</v>
      </c>
      <c r="E11" s="53">
        <v>6349141</v>
      </c>
      <c r="F11" s="145">
        <v>26.9</v>
      </c>
      <c r="G11" s="54" t="s">
        <v>6</v>
      </c>
    </row>
    <row r="12" spans="1:7">
      <c r="A12" s="51">
        <v>9</v>
      </c>
      <c r="B12" s="52" t="s">
        <v>112</v>
      </c>
      <c r="C12" s="52" t="s">
        <v>127</v>
      </c>
      <c r="D12" s="62">
        <v>42791</v>
      </c>
      <c r="E12" s="53">
        <v>6582137</v>
      </c>
      <c r="F12" s="145">
        <v>23.1</v>
      </c>
      <c r="G12" s="54" t="s">
        <v>11</v>
      </c>
    </row>
    <row r="13" spans="1:7">
      <c r="A13" s="55">
        <v>10</v>
      </c>
      <c r="B13" s="56" t="s">
        <v>112</v>
      </c>
      <c r="C13" s="56" t="s">
        <v>128</v>
      </c>
      <c r="D13" s="63">
        <v>43078</v>
      </c>
      <c r="E13" s="57">
        <v>6407390</v>
      </c>
      <c r="F13" s="146">
        <v>27.8</v>
      </c>
      <c r="G13" s="58" t="s">
        <v>6</v>
      </c>
    </row>
    <row r="14" spans="1:7">
      <c r="A14" s="138" t="s">
        <v>102</v>
      </c>
      <c r="B14" s="138"/>
      <c r="C14" s="138"/>
      <c r="D14" s="138"/>
      <c r="E14" s="138"/>
      <c r="F14" s="138"/>
      <c r="G14" s="50"/>
    </row>
    <row r="15" spans="1:7">
      <c r="A15" s="138" t="s">
        <v>93</v>
      </c>
      <c r="B15" s="138"/>
      <c r="C15" s="138"/>
      <c r="D15" s="138"/>
      <c r="E15" s="138"/>
      <c r="F15" s="138"/>
      <c r="G15" s="50"/>
    </row>
    <row r="18" spans="1:8" ht="14.85" customHeight="1">
      <c r="A18" s="102"/>
      <c r="B18" s="24"/>
      <c r="C18" s="24"/>
      <c r="D18" s="24"/>
    </row>
    <row r="22" spans="1:8">
      <c r="A22" s="103" t="s">
        <v>103</v>
      </c>
    </row>
    <row r="24" spans="1:8">
      <c r="A24" s="129" t="s">
        <v>6</v>
      </c>
      <c r="B24" s="130"/>
      <c r="C24" s="131"/>
      <c r="D24" s="132"/>
      <c r="E24" s="133"/>
      <c r="F24" s="133"/>
    </row>
    <row r="25" spans="1:8">
      <c r="A25" s="134" t="s">
        <v>104</v>
      </c>
      <c r="B25" s="130">
        <v>42701</v>
      </c>
      <c r="C25" s="131" t="s">
        <v>105</v>
      </c>
      <c r="D25" s="132">
        <v>1</v>
      </c>
      <c r="E25" s="133">
        <v>18.7</v>
      </c>
      <c r="F25" s="133">
        <v>40.4</v>
      </c>
      <c r="G25" s="128">
        <f>E25*582490</f>
        <v>10892563</v>
      </c>
      <c r="H25" s="128" t="str">
        <f>LOWER(A25)</f>
        <v>qu'est-ce qu'on a fait au bon dieu ?</v>
      </c>
    </row>
    <row r="26" spans="1:8">
      <c r="A26" s="134" t="s">
        <v>106</v>
      </c>
      <c r="B26" s="130">
        <v>42407</v>
      </c>
      <c r="C26" s="131" t="s">
        <v>105</v>
      </c>
      <c r="D26" s="132">
        <v>2</v>
      </c>
      <c r="E26" s="133">
        <v>15</v>
      </c>
      <c r="F26" s="133">
        <v>31.8</v>
      </c>
      <c r="G26" s="128">
        <f t="shared" ref="G26:G36" si="0">E26*582490</f>
        <v>8737350</v>
      </c>
      <c r="H26" s="128" t="str">
        <f t="shared" ref="H26:H36" si="1">LOWER(A26)</f>
        <v>les tuche</v>
      </c>
    </row>
    <row r="27" spans="1:8">
      <c r="A27" s="134" t="s">
        <v>107</v>
      </c>
      <c r="B27" s="130">
        <v>42484</v>
      </c>
      <c r="C27" s="131" t="s">
        <v>105</v>
      </c>
      <c r="D27" s="132">
        <v>1</v>
      </c>
      <c r="E27" s="133">
        <v>13</v>
      </c>
      <c r="F27" s="133">
        <v>29.7</v>
      </c>
      <c r="G27" s="128">
        <f t="shared" si="0"/>
        <v>7572370</v>
      </c>
      <c r="H27" s="128" t="str">
        <f t="shared" si="1"/>
        <v>eyjafjallajokull</v>
      </c>
    </row>
    <row r="28" spans="1:8">
      <c r="A28" s="134" t="s">
        <v>108</v>
      </c>
      <c r="B28" s="130">
        <v>42463</v>
      </c>
      <c r="C28" s="131" t="s">
        <v>105</v>
      </c>
      <c r="D28" s="132">
        <v>9</v>
      </c>
      <c r="E28" s="133">
        <v>12.8</v>
      </c>
      <c r="F28" s="133">
        <v>29.3</v>
      </c>
      <c r="G28" s="128">
        <f t="shared" si="0"/>
        <v>7455872</v>
      </c>
      <c r="H28" s="128" t="str">
        <f t="shared" si="1"/>
        <v>les visiteurs</v>
      </c>
    </row>
    <row r="29" spans="1:8">
      <c r="A29" s="134" t="s">
        <v>109</v>
      </c>
      <c r="B29" s="130">
        <v>42652</v>
      </c>
      <c r="C29" s="131" t="s">
        <v>110</v>
      </c>
      <c r="D29" s="132">
        <v>1</v>
      </c>
      <c r="E29" s="133">
        <v>11.6</v>
      </c>
      <c r="F29" s="133">
        <v>27</v>
      </c>
      <c r="G29" s="128">
        <f t="shared" si="0"/>
        <v>6756884</v>
      </c>
      <c r="H29" s="128" t="str">
        <f t="shared" si="1"/>
        <v>supercondriaque</v>
      </c>
    </row>
    <row r="30" spans="1:8">
      <c r="A30" s="134" t="s">
        <v>111</v>
      </c>
      <c r="B30" s="130">
        <v>42456</v>
      </c>
      <c r="C30" s="131" t="s">
        <v>112</v>
      </c>
      <c r="D30" s="132">
        <v>2</v>
      </c>
      <c r="E30" s="133">
        <v>11.2</v>
      </c>
      <c r="F30" s="133">
        <v>29.9</v>
      </c>
      <c r="G30" s="128">
        <f t="shared" si="0"/>
        <v>6523888</v>
      </c>
      <c r="H30" s="128" t="str">
        <f t="shared" si="1"/>
        <v>avatar</v>
      </c>
    </row>
    <row r="31" spans="1:8">
      <c r="A31" s="134" t="s">
        <v>113</v>
      </c>
      <c r="B31" s="130">
        <v>42617</v>
      </c>
      <c r="C31" s="131" t="s">
        <v>105</v>
      </c>
      <c r="D31" s="132">
        <v>1</v>
      </c>
      <c r="E31" s="133">
        <v>11</v>
      </c>
      <c r="F31" s="133">
        <v>27.1</v>
      </c>
      <c r="G31" s="128">
        <f t="shared" si="0"/>
        <v>6407390</v>
      </c>
      <c r="H31" s="128" t="str">
        <f t="shared" si="1"/>
        <v>barbecue</v>
      </c>
    </row>
    <row r="32" spans="1:8">
      <c r="A32" s="134" t="s">
        <v>114</v>
      </c>
      <c r="B32" s="130">
        <v>42379</v>
      </c>
      <c r="C32" s="131" t="s">
        <v>112</v>
      </c>
      <c r="D32" s="132">
        <v>1</v>
      </c>
      <c r="E32" s="133">
        <v>10.9</v>
      </c>
      <c r="F32" s="133">
        <v>26.9</v>
      </c>
      <c r="G32" s="128">
        <f t="shared" si="0"/>
        <v>6349141</v>
      </c>
      <c r="H32" s="128" t="str">
        <f t="shared" si="1"/>
        <v>flight</v>
      </c>
    </row>
    <row r="33" spans="1:8">
      <c r="A33" s="129" t="s">
        <v>11</v>
      </c>
      <c r="B33" s="130"/>
      <c r="C33" s="131"/>
      <c r="D33" s="132"/>
      <c r="E33" s="133"/>
      <c r="F33" s="133"/>
      <c r="G33" s="128">
        <f t="shared" si="0"/>
        <v>0</v>
      </c>
      <c r="H33" s="128" t="str">
        <f t="shared" si="1"/>
        <v>m6</v>
      </c>
    </row>
    <row r="34" spans="1:8">
      <c r="A34" s="134" t="s">
        <v>117</v>
      </c>
      <c r="B34" s="130">
        <v>42723</v>
      </c>
      <c r="C34" s="131" t="s">
        <v>112</v>
      </c>
      <c r="D34" s="132">
        <v>1</v>
      </c>
      <c r="E34" s="133">
        <v>11.3</v>
      </c>
      <c r="F34" s="133">
        <v>23.1</v>
      </c>
      <c r="G34" s="128">
        <f t="shared" si="0"/>
        <v>6582137</v>
      </c>
      <c r="H34" s="128" t="str">
        <f t="shared" si="1"/>
        <v>la reine des neiges</v>
      </c>
    </row>
    <row r="35" spans="1:8">
      <c r="A35" s="134" t="s">
        <v>115</v>
      </c>
      <c r="B35" s="130">
        <v>42512</v>
      </c>
      <c r="C35" s="131" t="s">
        <v>112</v>
      </c>
      <c r="D35" s="132">
        <v>1</v>
      </c>
      <c r="E35" s="133">
        <v>11</v>
      </c>
      <c r="F35" s="133">
        <v>27.8</v>
      </c>
      <c r="G35" s="128">
        <f t="shared" si="0"/>
        <v>6407390</v>
      </c>
      <c r="H35" s="128" t="str">
        <f t="shared" si="1"/>
        <v>white house down</v>
      </c>
    </row>
    <row r="36" spans="1:8">
      <c r="A36" s="134" t="s">
        <v>116</v>
      </c>
      <c r="B36" s="130">
        <v>42477</v>
      </c>
      <c r="C36" s="131" t="s">
        <v>112</v>
      </c>
      <c r="D36" s="132">
        <v>1</v>
      </c>
      <c r="E36" s="133">
        <v>10.9</v>
      </c>
      <c r="F36" s="133">
        <v>25</v>
      </c>
      <c r="G36" s="128">
        <f t="shared" si="0"/>
        <v>6349141</v>
      </c>
      <c r="H36" s="128" t="str">
        <f t="shared" si="1"/>
        <v>after earth</v>
      </c>
    </row>
    <row r="58" spans="1:4">
      <c r="A58" s="139"/>
      <c r="B58" s="139"/>
      <c r="C58" s="139"/>
      <c r="D58" s="139"/>
    </row>
  </sheetData>
  <mergeCells count="3">
    <mergeCell ref="A15:F15"/>
    <mergeCell ref="A58:D58"/>
    <mergeCell ref="A14:F14"/>
  </mergeCells>
  <pageMargins left="0.16889763779527558" right="0.24566929133858267" top="1.5251968503937008" bottom="1.9732283464566929" header="0.23110236220472438" footer="0.24566929133858267"/>
  <pageSetup paperSize="0" scale="54" fitToWidth="0" fitToHeight="0" pageOrder="overThenDown" orientation="landscape" useFirstPageNumber="1" horizontalDpi="0" verticalDpi="0" copies="0"/>
  <headerFooter alignWithMargins="0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M41" sqref="M41"/>
    </sheetView>
  </sheetViews>
  <sheetFormatPr baseColWidth="10" defaultColWidth="10.625" defaultRowHeight="11.25"/>
  <cols>
    <col min="1" max="1" width="15.25" style="3" customWidth="1"/>
    <col min="2" max="2" width="16.375" style="3" customWidth="1"/>
    <col min="3" max="4" width="10.625" style="3" customWidth="1"/>
    <col min="5" max="5" width="13.875" style="3" customWidth="1"/>
    <col min="6" max="6" width="15.75" style="3" customWidth="1"/>
    <col min="7" max="7" width="10.625" style="3" customWidth="1"/>
    <col min="8" max="8" width="13.25" style="3" customWidth="1"/>
    <col min="9" max="10" width="10.625" style="3" customWidth="1"/>
    <col min="11" max="11" width="22.25" style="3" customWidth="1"/>
    <col min="12" max="16384" width="10.625" style="3"/>
  </cols>
  <sheetData>
    <row r="1" spans="1:1">
      <c r="A1" s="1" t="s">
        <v>132</v>
      </c>
    </row>
    <row r="3" spans="1:1" s="1" customFormat="1">
      <c r="A3" s="4" t="s">
        <v>82</v>
      </c>
    </row>
    <row r="36" spans="1:13">
      <c r="A36" s="15"/>
    </row>
    <row r="37" spans="1:13">
      <c r="A37" s="15" t="s">
        <v>131</v>
      </c>
    </row>
    <row r="40" spans="1:13">
      <c r="A40" s="1" t="s">
        <v>52</v>
      </c>
    </row>
    <row r="41" spans="1:13">
      <c r="A41" s="4" t="s">
        <v>53</v>
      </c>
    </row>
    <row r="42" spans="1:13">
      <c r="A42" s="1"/>
      <c r="B42" s="26" t="s">
        <v>62</v>
      </c>
      <c r="C42" s="26" t="s">
        <v>55</v>
      </c>
      <c r="D42" s="25" t="s">
        <v>54</v>
      </c>
      <c r="E42" s="26" t="s">
        <v>57</v>
      </c>
      <c r="F42" s="26" t="s">
        <v>59</v>
      </c>
      <c r="G42" s="26" t="s">
        <v>56</v>
      </c>
      <c r="H42" s="26" t="s">
        <v>60</v>
      </c>
      <c r="I42" s="27" t="s">
        <v>63</v>
      </c>
      <c r="J42" s="26" t="s">
        <v>61</v>
      </c>
      <c r="K42" s="26" t="s">
        <v>58</v>
      </c>
      <c r="L42" s="33" t="s">
        <v>18</v>
      </c>
      <c r="M42" s="1"/>
    </row>
    <row r="43" spans="1:13">
      <c r="A43" s="28" t="s">
        <v>64</v>
      </c>
      <c r="B43" s="3">
        <v>0</v>
      </c>
      <c r="C43" s="3">
        <v>0</v>
      </c>
      <c r="D43" s="3">
        <v>0</v>
      </c>
      <c r="E43" s="3">
        <v>2</v>
      </c>
      <c r="F43" s="3">
        <v>28</v>
      </c>
      <c r="G43" s="3">
        <v>14</v>
      </c>
      <c r="H43" s="3">
        <v>0</v>
      </c>
      <c r="I43" s="3">
        <v>0</v>
      </c>
      <c r="J43" s="3">
        <v>3</v>
      </c>
      <c r="K43" s="3">
        <v>0</v>
      </c>
      <c r="L43" s="34">
        <v>2</v>
      </c>
    </row>
    <row r="44" spans="1:13">
      <c r="A44" s="29" t="s">
        <v>65</v>
      </c>
      <c r="B44" s="3">
        <v>0</v>
      </c>
      <c r="C44" s="3">
        <v>0</v>
      </c>
      <c r="D44" s="3">
        <v>0</v>
      </c>
      <c r="E44" s="3">
        <v>0</v>
      </c>
      <c r="F44" s="3">
        <v>9</v>
      </c>
      <c r="G44" s="3">
        <v>17</v>
      </c>
      <c r="H44" s="3">
        <v>4</v>
      </c>
      <c r="I44" s="3">
        <v>24</v>
      </c>
      <c r="J44" s="3">
        <v>5</v>
      </c>
      <c r="K44" s="3">
        <v>10</v>
      </c>
      <c r="L44" s="34">
        <v>4</v>
      </c>
    </row>
    <row r="45" spans="1:13">
      <c r="A45" s="29" t="s">
        <v>66</v>
      </c>
      <c r="B45" s="3">
        <v>0</v>
      </c>
      <c r="C45" s="3">
        <v>0</v>
      </c>
      <c r="D45" s="3">
        <v>0</v>
      </c>
      <c r="E45" s="3">
        <v>3</v>
      </c>
      <c r="F45" s="3">
        <v>3</v>
      </c>
      <c r="G45" s="3">
        <v>6</v>
      </c>
      <c r="H45" s="3">
        <v>4</v>
      </c>
      <c r="I45" s="3">
        <v>2</v>
      </c>
      <c r="J45" s="3">
        <v>0</v>
      </c>
      <c r="K45" s="3">
        <v>6</v>
      </c>
      <c r="L45" s="34">
        <v>1</v>
      </c>
    </row>
    <row r="46" spans="1:13">
      <c r="A46" s="29" t="s">
        <v>67</v>
      </c>
      <c r="B46" s="3">
        <v>0</v>
      </c>
      <c r="C46" s="3">
        <v>2</v>
      </c>
      <c r="D46" s="3">
        <v>5</v>
      </c>
      <c r="E46" s="3">
        <v>8</v>
      </c>
      <c r="F46" s="3">
        <v>0</v>
      </c>
      <c r="G46" s="3">
        <v>4</v>
      </c>
      <c r="H46" s="3">
        <v>0</v>
      </c>
      <c r="I46" s="3">
        <v>2</v>
      </c>
      <c r="J46" s="3">
        <v>0</v>
      </c>
      <c r="K46" s="3">
        <v>18</v>
      </c>
      <c r="L46" s="34">
        <v>4</v>
      </c>
    </row>
    <row r="47" spans="1:13">
      <c r="A47" s="29" t="s">
        <v>68</v>
      </c>
      <c r="B47" s="3">
        <v>20</v>
      </c>
      <c r="C47" s="3">
        <v>14</v>
      </c>
      <c r="D47" s="3">
        <v>23</v>
      </c>
      <c r="E47" s="3">
        <v>27</v>
      </c>
      <c r="F47" s="3">
        <v>24</v>
      </c>
      <c r="G47" s="3">
        <v>21</v>
      </c>
      <c r="H47" s="3">
        <v>0</v>
      </c>
      <c r="I47" s="3">
        <v>45</v>
      </c>
      <c r="J47" s="3">
        <v>70</v>
      </c>
      <c r="K47" s="3">
        <v>2</v>
      </c>
      <c r="L47" s="34">
        <v>22</v>
      </c>
    </row>
    <row r="48" spans="1:13">
      <c r="A48" s="29" t="s">
        <v>69</v>
      </c>
      <c r="B48" s="3">
        <v>0</v>
      </c>
      <c r="C48" s="3">
        <v>5</v>
      </c>
      <c r="D48" s="3">
        <v>7</v>
      </c>
      <c r="E48" s="3">
        <v>7</v>
      </c>
      <c r="F48" s="3">
        <v>0</v>
      </c>
      <c r="G48" s="3">
        <v>4</v>
      </c>
      <c r="H48" s="3">
        <v>63</v>
      </c>
      <c r="I48" s="3">
        <v>6</v>
      </c>
      <c r="J48" s="3">
        <v>3</v>
      </c>
      <c r="K48" s="3">
        <v>60</v>
      </c>
      <c r="L48" s="34">
        <v>7</v>
      </c>
    </row>
    <row r="49" spans="1:12">
      <c r="A49" s="30" t="s">
        <v>70</v>
      </c>
      <c r="B49" s="31">
        <v>80</v>
      </c>
      <c r="C49" s="31">
        <v>79</v>
      </c>
      <c r="D49" s="31">
        <v>65</v>
      </c>
      <c r="E49" s="31">
        <v>53</v>
      </c>
      <c r="F49" s="31">
        <v>36</v>
      </c>
      <c r="G49" s="31">
        <v>34</v>
      </c>
      <c r="H49" s="31">
        <v>29</v>
      </c>
      <c r="I49" s="31">
        <v>21</v>
      </c>
      <c r="J49" s="31">
        <v>19</v>
      </c>
      <c r="K49" s="31">
        <v>4</v>
      </c>
      <c r="L49" s="45">
        <v>60</v>
      </c>
    </row>
    <row r="50" spans="1:12">
      <c r="A50" s="15" t="s">
        <v>50</v>
      </c>
    </row>
    <row r="51" spans="1:12">
      <c r="A51" s="15" t="s">
        <v>71</v>
      </c>
    </row>
  </sheetData>
  <pageMargins left="0.16889763779527558" right="0.24566929133858267" top="1.5251968503937008" bottom="1.9732283464566929" header="0.23110236220472438" footer="0.24566929133858267"/>
  <pageSetup paperSize="0" scale="54" fitToWidth="0" fitToHeight="0" pageOrder="overThenDown" orientation="landscape" useFirstPageNumber="1" horizontalDpi="0" verticalDpi="0" copies="0"/>
  <headerFooter alignWithMargins="0">
    <oddHeader>&amp;C&amp;A</oddHeader>
    <oddFooter>&amp;CPage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60"/>
  <sheetViews>
    <sheetView workbookViewId="0">
      <selection activeCell="D13" sqref="D13"/>
    </sheetView>
  </sheetViews>
  <sheetFormatPr baseColWidth="10" defaultColWidth="10.625" defaultRowHeight="11.25"/>
  <cols>
    <col min="1" max="1" width="5.625" style="3" customWidth="1"/>
    <col min="2" max="2" width="42.625" style="3" customWidth="1"/>
    <col min="3" max="3" width="53.125" style="3" customWidth="1"/>
    <col min="4" max="4" width="48.625" style="3" customWidth="1"/>
    <col min="5" max="5" width="50" style="3" customWidth="1"/>
    <col min="6" max="16384" width="10.625" style="3"/>
  </cols>
  <sheetData>
    <row r="1" spans="1:256" s="128" customFormat="1">
      <c r="A1" s="2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3" spans="1:256">
      <c r="A3" s="4" t="s">
        <v>99</v>
      </c>
    </row>
    <row r="28" spans="1:256" s="128" customFormat="1">
      <c r="A28" s="3" t="s">
        <v>96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>
      <c r="A29" s="3" t="s">
        <v>159</v>
      </c>
    </row>
    <row r="30" spans="1:256" s="128" customForma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s="128" customForma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3" spans="1:256" s="128" customFormat="1">
      <c r="A33" s="3" t="s">
        <v>24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6" spans="1:256">
      <c r="A36" s="2" t="s">
        <v>19</v>
      </c>
    </row>
    <row r="39" spans="1:256">
      <c r="A39" s="16"/>
      <c r="B39" s="35" t="s">
        <v>20</v>
      </c>
      <c r="C39" s="35" t="s">
        <v>21</v>
      </c>
      <c r="D39" s="35" t="s">
        <v>20</v>
      </c>
    </row>
    <row r="40" spans="1:256">
      <c r="A40" s="76">
        <v>2011</v>
      </c>
      <c r="B40" s="70">
        <v>10539</v>
      </c>
      <c r="C40" s="71">
        <v>1812400000</v>
      </c>
      <c r="D40" s="3">
        <v>126470</v>
      </c>
    </row>
    <row r="41" spans="1:256">
      <c r="A41" s="77">
        <v>2012</v>
      </c>
      <c r="B41" s="16">
        <v>13203</v>
      </c>
      <c r="C41" s="72">
        <v>2531100000</v>
      </c>
      <c r="D41" s="3">
        <v>158430</v>
      </c>
    </row>
    <row r="42" spans="1:256">
      <c r="A42" s="77">
        <v>2013</v>
      </c>
      <c r="B42" s="16">
        <v>14000</v>
      </c>
      <c r="C42" s="72">
        <v>2483200000</v>
      </c>
      <c r="D42" s="3">
        <v>168000</v>
      </c>
    </row>
    <row r="43" spans="1:256">
      <c r="A43" s="77">
        <v>2014</v>
      </c>
      <c r="B43" s="16">
        <v>15314</v>
      </c>
      <c r="C43" s="72">
        <v>3729600000</v>
      </c>
      <c r="D43" s="3">
        <v>183764</v>
      </c>
    </row>
    <row r="44" spans="1:256">
      <c r="A44" s="77">
        <v>2015</v>
      </c>
      <c r="B44" s="16">
        <v>17109</v>
      </c>
      <c r="C44" s="73">
        <v>5085500000</v>
      </c>
      <c r="D44" s="3">
        <v>205313</v>
      </c>
    </row>
    <row r="45" spans="1:256">
      <c r="A45" s="78">
        <v>2016</v>
      </c>
      <c r="B45" s="74">
        <v>20597</v>
      </c>
      <c r="C45" s="75">
        <v>6461500000</v>
      </c>
      <c r="D45" s="3">
        <v>247165</v>
      </c>
    </row>
    <row r="46" spans="1:256">
      <c r="A46" s="16"/>
      <c r="B46" s="16"/>
      <c r="C46" s="36"/>
    </row>
    <row r="49" spans="1:4">
      <c r="A49" s="17"/>
      <c r="B49" s="35" t="s">
        <v>20</v>
      </c>
      <c r="C49" s="35" t="s">
        <v>21</v>
      </c>
    </row>
    <row r="50" spans="1:4">
      <c r="A50" s="76">
        <v>2011</v>
      </c>
      <c r="B50" s="70">
        <v>100</v>
      </c>
      <c r="C50" s="79">
        <v>100</v>
      </c>
      <c r="D50" s="3">
        <v>100</v>
      </c>
    </row>
    <row r="51" spans="1:4">
      <c r="A51" s="77">
        <v>2012</v>
      </c>
      <c r="B51" s="69">
        <f>(((B41-10539)/10539)*100)+100</f>
        <v>125.27754056362085</v>
      </c>
      <c r="C51" s="80">
        <f>(((C41-1812400000)/1812400000)*100)+100</f>
        <v>139.65460163319355</v>
      </c>
      <c r="D51" s="80">
        <f>$D$50+100*(D41/$D$40-1)</f>
        <v>125.27081521309402</v>
      </c>
    </row>
    <row r="52" spans="1:4">
      <c r="A52" s="77">
        <v>2013</v>
      </c>
      <c r="B52" s="69">
        <f>(((B42-10539)/10539)*100)+100</f>
        <v>132.83992788689631</v>
      </c>
      <c r="C52" s="80">
        <f>(((C42-1812400000)/1812400000)*100)+100</f>
        <v>137.01169719708673</v>
      </c>
      <c r="D52" s="80">
        <f t="shared" ref="D52:D55" si="0">$D$50+100*(D42/$D$40-1)</f>
        <v>132.83782715268444</v>
      </c>
    </row>
    <row r="53" spans="1:4">
      <c r="A53" s="77">
        <v>2014</v>
      </c>
      <c r="B53" s="69">
        <f>(((B43-10539)/10539)*100)+100</f>
        <v>145.30790397570928</v>
      </c>
      <c r="C53" s="80">
        <f>(((C43-1812400000)/1812400000)*100)+100</f>
        <v>205.78238799382035</v>
      </c>
      <c r="D53" s="80">
        <f t="shared" si="0"/>
        <v>145.30244326717798</v>
      </c>
    </row>
    <row r="54" spans="1:4">
      <c r="A54" s="77">
        <v>2015</v>
      </c>
      <c r="B54" s="69">
        <f>(((B44-10539)/10539)*100)+100</f>
        <v>162.3398804440649</v>
      </c>
      <c r="C54" s="80">
        <f>(((C44-1812400000)/1812400000)*100)+100</f>
        <v>280.5947914367689</v>
      </c>
      <c r="D54" s="80">
        <f t="shared" si="0"/>
        <v>162.34126670356605</v>
      </c>
    </row>
    <row r="55" spans="1:4">
      <c r="A55" s="78">
        <v>2016</v>
      </c>
      <c r="B55" s="81">
        <f>(((B45-10539)/10539)*100)+100</f>
        <v>195.43599962045735</v>
      </c>
      <c r="C55" s="80">
        <f>(((C45-1812400000)/1812400000)*100)+100</f>
        <v>356.51622158463914</v>
      </c>
      <c r="D55" s="80">
        <f t="shared" si="0"/>
        <v>195.43369969162649</v>
      </c>
    </row>
    <row r="57" spans="1:4">
      <c r="A57" s="3" t="s">
        <v>22</v>
      </c>
    </row>
    <row r="58" spans="1:4">
      <c r="A58" s="3" t="s">
        <v>23</v>
      </c>
    </row>
    <row r="60" spans="1:4">
      <c r="A60" s="3" t="s">
        <v>24</v>
      </c>
    </row>
  </sheetData>
  <pageMargins left="0.16889763779527558" right="0.24566929133858267" top="1.5251968503937008" bottom="1.9732283464566929" header="0.23110236220472438" footer="0.24566929133858267"/>
  <pageSetup paperSize="0" scale="54" fitToWidth="0" fitToHeight="0" pageOrder="overThenDown" orientation="landscape" useFirstPageNumber="1" horizontalDpi="0" verticalDpi="0" copies="0"/>
  <headerFooter alignWithMargins="0">
    <oddHeader>&amp;C&amp;A</oddHeader>
    <oddFooter>&amp;CPage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5"/>
  <sheetViews>
    <sheetView workbookViewId="0">
      <selection activeCell="K20" sqref="K20"/>
    </sheetView>
  </sheetViews>
  <sheetFormatPr baseColWidth="10" defaultColWidth="10.625" defaultRowHeight="11.25"/>
  <cols>
    <col min="1" max="1" width="24.125" style="3" customWidth="1"/>
    <col min="2" max="16384" width="10.625" style="3"/>
  </cols>
  <sheetData>
    <row r="1" spans="1:256" s="128" customFormat="1">
      <c r="A1" s="1" t="s">
        <v>95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>
      <c r="A2" s="4" t="s">
        <v>82</v>
      </c>
    </row>
    <row r="3" spans="1:256" s="128" customFormat="1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</row>
    <row r="25" spans="1:256" s="128" customFormat="1">
      <c r="A25" s="3" t="s">
        <v>97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  <c r="IV25" s="3"/>
    </row>
    <row r="26" spans="1:256">
      <c r="A26" s="3" t="s">
        <v>96</v>
      </c>
    </row>
    <row r="27" spans="1:256" s="128" customForma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s="128" customFormat="1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30" spans="1:256">
      <c r="A30" s="1" t="s">
        <v>14</v>
      </c>
    </row>
    <row r="32" spans="1:256">
      <c r="B32" s="66">
        <v>2011</v>
      </c>
      <c r="C32" s="67">
        <v>2012</v>
      </c>
      <c r="D32" s="67">
        <v>2013</v>
      </c>
      <c r="E32" s="67">
        <v>2014</v>
      </c>
      <c r="F32" s="67">
        <v>2015</v>
      </c>
      <c r="G32" s="68">
        <v>2016</v>
      </c>
    </row>
    <row r="33" spans="1:7">
      <c r="A33" s="65" t="s">
        <v>15</v>
      </c>
      <c r="B33" s="154">
        <v>71</v>
      </c>
      <c r="C33" s="142">
        <v>58.3</v>
      </c>
      <c r="D33" s="142">
        <v>47</v>
      </c>
      <c r="E33" s="142">
        <v>40.1</v>
      </c>
      <c r="F33" s="142">
        <v>33.299999999999997</v>
      </c>
      <c r="G33" s="155">
        <v>29.5</v>
      </c>
    </row>
    <row r="34" spans="1:7">
      <c r="A34" s="46" t="s">
        <v>0</v>
      </c>
      <c r="B34" s="154">
        <v>23.3</v>
      </c>
      <c r="C34" s="142">
        <v>28.5</v>
      </c>
      <c r="D34" s="142">
        <v>34.799999999999997</v>
      </c>
      <c r="E34" s="142">
        <v>37.5</v>
      </c>
      <c r="F34" s="142">
        <v>35</v>
      </c>
      <c r="G34" s="155">
        <v>31.6</v>
      </c>
    </row>
    <row r="35" spans="1:7">
      <c r="A35" s="23" t="s">
        <v>16</v>
      </c>
      <c r="B35" s="156">
        <v>5.6</v>
      </c>
      <c r="C35" s="157">
        <v>13.2</v>
      </c>
      <c r="D35" s="157">
        <v>18.2</v>
      </c>
      <c r="E35" s="157">
        <v>22.3</v>
      </c>
      <c r="F35" s="157">
        <v>31.7</v>
      </c>
      <c r="G35" s="158">
        <v>38.9</v>
      </c>
    </row>
  </sheetData>
  <pageMargins left="0.16889763779527558" right="0.24566929133858267" top="1.5251968503937008" bottom="1.9732283464566929" header="0.23110236220472438" footer="0.24566929133858267"/>
  <pageSetup paperSize="0" scale="54" fitToWidth="0" fitToHeight="0" pageOrder="overThenDown" orientation="landscape" useFirstPageNumber="1" horizontalDpi="0" verticalDpi="0" copies="0"/>
  <headerFooter alignWithMargins="0"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5448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Sommaire</vt:lpstr>
      <vt:lpstr>Graphique 1</vt:lpstr>
      <vt:lpstr>Graphique 2</vt:lpstr>
      <vt:lpstr>Tableau 1</vt:lpstr>
      <vt:lpstr>Tableau 2</vt:lpstr>
      <vt:lpstr>Tableau 3</vt:lpstr>
      <vt:lpstr>Graphique 3</vt:lpstr>
      <vt:lpstr>Graphique 4</vt:lpstr>
      <vt:lpstr>Graphique 5</vt:lpstr>
      <vt:lpstr>Graphique 6</vt:lpstr>
      <vt:lpstr>'Graphique 1'!Zone_d_impression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mathilde gansemer</dc:creator>
  <cp:lastModifiedBy>jean-philippe rathle</cp:lastModifiedBy>
  <cp:revision>70</cp:revision>
  <cp:lastPrinted>2016-01-14T16:39:48Z</cp:lastPrinted>
  <dcterms:created xsi:type="dcterms:W3CDTF">2014-12-19T17:16:00Z</dcterms:created>
  <dcterms:modified xsi:type="dcterms:W3CDTF">2018-04-03T15:57:28Z</dcterms:modified>
</cp:coreProperties>
</file>