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EPS\ACTIVITE\Z-CHIFFRES CLES\CHIFFRES CLES 2018\FICHES DEPOSEES\Livre_EM\"/>
    </mc:Choice>
  </mc:AlternateContent>
  <bookViews>
    <workbookView xWindow="0" yWindow="0" windowWidth="22365" windowHeight="11955"/>
  </bookViews>
  <sheets>
    <sheet name="SOMMAIRE" sheetId="9" r:id="rId1"/>
    <sheet name="Tab 1 Prod vente CA" sheetId="1" r:id="rId2"/>
    <sheet name="Graph 1 Poids secteurs" sheetId="4" r:id="rId3"/>
    <sheet name="Graph 2 évolution secteurs" sheetId="3" r:id="rId4"/>
    <sheet name="Graph 3 Editeurs" sheetId="2" r:id="rId5"/>
    <sheet name="Tab 2 Numérique" sheetId="6" r:id="rId6"/>
    <sheet name="Graph 4 Bibliothèques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I11" i="1"/>
  <c r="B11" i="1"/>
  <c r="D8" i="6" l="1"/>
  <c r="C2" i="6" l="1"/>
  <c r="D4" i="6" l="1"/>
  <c r="D6" i="6"/>
  <c r="D7" i="6"/>
  <c r="D9" i="6"/>
  <c r="D10" i="6"/>
  <c r="D11" i="6"/>
  <c r="D12" i="6"/>
  <c r="D13" i="6"/>
  <c r="D5" i="6"/>
  <c r="C5" i="4" l="1"/>
  <c r="C4" i="4"/>
  <c r="C13" i="4"/>
  <c r="C12" i="4"/>
  <c r="C9" i="4"/>
  <c r="C7" i="4"/>
  <c r="C17" i="4"/>
  <c r="C16" i="4" s="1"/>
  <c r="C11" i="4" l="1"/>
  <c r="C14" i="4"/>
  <c r="C8" i="4"/>
  <c r="C6" i="4"/>
  <c r="C10" i="4"/>
  <c r="C15" i="4"/>
  <c r="F11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36" i="3"/>
  <c r="E96" i="3"/>
  <c r="C96" i="3"/>
  <c r="E68" i="3"/>
  <c r="D62" i="3"/>
  <c r="C62" i="3"/>
  <c r="C39" i="3"/>
  <c r="D37" i="3"/>
  <c r="C37" i="3"/>
  <c r="K5" i="1" l="1"/>
  <c r="K6" i="1"/>
  <c r="K7" i="1"/>
  <c r="K8" i="1"/>
  <c r="K9" i="1"/>
  <c r="K10" i="1"/>
  <c r="K13" i="1"/>
  <c r="K4" i="1"/>
  <c r="J4" i="1"/>
  <c r="J5" i="1"/>
  <c r="J6" i="1"/>
  <c r="J7" i="1"/>
  <c r="J8" i="1"/>
  <c r="J9" i="1"/>
  <c r="J10" i="1"/>
  <c r="J13" i="1"/>
  <c r="B23" i="1"/>
  <c r="C23" i="1"/>
  <c r="D23" i="1"/>
  <c r="E23" i="1"/>
  <c r="F23" i="1"/>
  <c r="G23" i="1"/>
  <c r="H23" i="1"/>
  <c r="I23" i="1"/>
  <c r="B21" i="1" l="1"/>
  <c r="B24" i="1" s="1"/>
  <c r="C21" i="1"/>
  <c r="C24" i="1" s="1"/>
  <c r="D21" i="1"/>
  <c r="D24" i="1" s="1"/>
  <c r="E21" i="1"/>
  <c r="E24" i="1" s="1"/>
  <c r="F21" i="1"/>
  <c r="F24" i="1" s="1"/>
  <c r="G21" i="1"/>
  <c r="G24" i="1" s="1"/>
  <c r="H21" i="1"/>
  <c r="H24" i="1" s="1"/>
  <c r="I21" i="1"/>
  <c r="I24" i="1" s="1"/>
  <c r="J12" i="1" l="1"/>
  <c r="K12" i="1"/>
  <c r="J11" i="1"/>
  <c r="K11" i="1" l="1"/>
</calcChain>
</file>

<file path=xl/sharedStrings.xml><?xml version="1.0" encoding="utf-8"?>
<sst xmlns="http://schemas.openxmlformats.org/spreadsheetml/2006/main" count="190" uniqueCount="153">
  <si>
    <t>Titres édités</t>
  </si>
  <si>
    <t>dont nouveautés</t>
  </si>
  <si>
    <t>dont réimpressions</t>
  </si>
  <si>
    <t>Source : SNE/DEPS, Ministère de la Culture et de la Communication, 2018</t>
  </si>
  <si>
    <t>Evolution 2016/2015</t>
  </si>
  <si>
    <t>Evolution 2006/2016</t>
  </si>
  <si>
    <t>Chiffre d'affaires série non déflatée hors fascicules</t>
  </si>
  <si>
    <t>dont ventes d'ouvrages - série non déflatée</t>
  </si>
  <si>
    <t>dont cessions de droits - série non déflatée</t>
  </si>
  <si>
    <t>SERIE DEFLATEE</t>
  </si>
  <si>
    <t>TOTAL CA DEFLATE</t>
  </si>
  <si>
    <t>Groupe Hachette livre</t>
  </si>
  <si>
    <t>Groupe Editis</t>
  </si>
  <si>
    <t xml:space="preserve">Madrigall </t>
  </si>
  <si>
    <t>Groupe Lefebvre Sarrut</t>
  </si>
  <si>
    <t>Groupe Média-Participations</t>
  </si>
  <si>
    <t>France Loisirs</t>
  </si>
  <si>
    <t>Groupe La Martinière</t>
  </si>
  <si>
    <t>Groupe Albin Michel</t>
  </si>
  <si>
    <t>RELX Group</t>
  </si>
  <si>
    <t>Actes Sud</t>
  </si>
  <si>
    <t>Millions d'euros</t>
  </si>
  <si>
    <t>Graphique 2 : Evolution du chiffre d'affaires des différents segments éditoriaux en 2016</t>
  </si>
  <si>
    <t xml:space="preserve">Total </t>
  </si>
  <si>
    <t>Total sans encyclopédies en fascicules</t>
  </si>
  <si>
    <t>Enseignement scolaire</t>
  </si>
  <si>
    <t>Livres scolaires</t>
  </si>
  <si>
    <t>Préscolaire et primaire</t>
  </si>
  <si>
    <t>Secondaire général</t>
  </si>
  <si>
    <t>Secondaire technique et professionnel</t>
  </si>
  <si>
    <t>Supérieur technique</t>
  </si>
  <si>
    <t>Parascolaires</t>
  </si>
  <si>
    <t>Pédagogie et formation des enseignants</t>
  </si>
  <si>
    <t>Sciences et techniques, médecine, gestion</t>
  </si>
  <si>
    <t>Sciences pures, techniques et sciences appliquées</t>
  </si>
  <si>
    <t>Médecine</t>
  </si>
  <si>
    <t>Management, gestion et économie d'entreprise</t>
  </si>
  <si>
    <t>Informatique</t>
  </si>
  <si>
    <t>Sciences humaines et sociales</t>
  </si>
  <si>
    <t>Sciences humaines et sociales générales</t>
  </si>
  <si>
    <t>Droit</t>
  </si>
  <si>
    <t>Sciences politiques</t>
  </si>
  <si>
    <t>Sciences économiques</t>
  </si>
  <si>
    <t>Histoire</t>
  </si>
  <si>
    <t>Géographie</t>
  </si>
  <si>
    <t>Religion et ésotérisme</t>
  </si>
  <si>
    <t>Religion</t>
  </si>
  <si>
    <t>Ésotérisme</t>
  </si>
  <si>
    <t>Dictionnaires et encyclopédies</t>
  </si>
  <si>
    <t>Dictionnaires et encyclopédies nc en fascicules</t>
  </si>
  <si>
    <t>Dictionnaires en français</t>
  </si>
  <si>
    <t>Dictionnaires de langues étrangères</t>
  </si>
  <si>
    <t>Encyclopédies générales</t>
  </si>
  <si>
    <t>Encyclopédies et dictionnaires thématiques</t>
  </si>
  <si>
    <t>Encyclopédies en fiches et fascicules*</t>
  </si>
  <si>
    <t>Littérature</t>
  </si>
  <si>
    <t>Romans</t>
  </si>
  <si>
    <t>Classiques</t>
  </si>
  <si>
    <t>Contemporains</t>
  </si>
  <si>
    <t>Policiers</t>
  </si>
  <si>
    <t>Sentimentaux</t>
  </si>
  <si>
    <t>Chick-lit</t>
  </si>
  <si>
    <t>Science fiction, épouvante</t>
  </si>
  <si>
    <t>Érotiques</t>
  </si>
  <si>
    <t>Humoristiques</t>
  </si>
  <si>
    <t>Historiques</t>
  </si>
  <si>
    <t>Autre</t>
  </si>
  <si>
    <t>Contes et légendes</t>
  </si>
  <si>
    <t>Théâtre, poésie</t>
  </si>
  <si>
    <t>Art épistolaire, discours, récits de voyages</t>
  </si>
  <si>
    <t>Documents, actualité, essais</t>
  </si>
  <si>
    <t>Essais, analyses, critique</t>
  </si>
  <si>
    <t>Documents, reportages</t>
  </si>
  <si>
    <t>Politique</t>
  </si>
  <si>
    <t>Mémoires, témoignages, biographies</t>
  </si>
  <si>
    <t>Humour</t>
  </si>
  <si>
    <t>Jeunesse</t>
  </si>
  <si>
    <t>Éveil, petite enfance, albums à colorier</t>
  </si>
  <si>
    <t>Fiction jeunesse</t>
  </si>
  <si>
    <t>Documentaire</t>
  </si>
  <si>
    <t>Bandes dessinées</t>
  </si>
  <si>
    <t>Albums de bandes dessinées</t>
  </si>
  <si>
    <t>Mangas, comics</t>
  </si>
  <si>
    <t>Beaux livres et livres pratiques</t>
  </si>
  <si>
    <t>Beaux arts</t>
  </si>
  <si>
    <t>Loisirs, vie pratique</t>
  </si>
  <si>
    <t>Apprentissage des langues</t>
  </si>
  <si>
    <t>Vie professionnelle</t>
  </si>
  <si>
    <t>Santé, bien-être et vie de famille</t>
  </si>
  <si>
    <t>Art de vivre, décoration et bricolage</t>
  </si>
  <si>
    <t>Cuisine, gastronomie, vins</t>
  </si>
  <si>
    <t>Sports et transports</t>
  </si>
  <si>
    <t>Nature, environnement et animaux</t>
  </si>
  <si>
    <t>Jardinage</t>
  </si>
  <si>
    <t>Généalogie, collections</t>
  </si>
  <si>
    <t>Voyages,tourisme et régionalime</t>
  </si>
  <si>
    <t>Guides de tourisme</t>
  </si>
  <si>
    <t>Ouvrages divers de tourisme et de régionalisme</t>
  </si>
  <si>
    <t>Guides d'hébergement et de restauration</t>
  </si>
  <si>
    <t>Cartes géographiques, atlas</t>
  </si>
  <si>
    <t>Cartes géographiques</t>
  </si>
  <si>
    <t>Atlas géographiques</t>
  </si>
  <si>
    <t>Atlas routiers et plans de villes</t>
  </si>
  <si>
    <t>Ouvrages de documentation</t>
  </si>
  <si>
    <t>Total sans encyclopédies et fascicules</t>
  </si>
  <si>
    <t xml:space="preserve"> </t>
  </si>
  <si>
    <t>Livres pratiques</t>
  </si>
  <si>
    <t xml:space="preserve">Beaux livres </t>
  </si>
  <si>
    <t>Milliers d'euros</t>
  </si>
  <si>
    <t>Evolution 2015/2016</t>
  </si>
  <si>
    <t xml:space="preserve">dont ventes d'ouvrages </t>
  </si>
  <si>
    <t>dont cessions de droits</t>
  </si>
  <si>
    <t>Édition numérique sur support physique</t>
  </si>
  <si>
    <t>Ventes sur CD DVD</t>
  </si>
  <si>
    <t>Ventes sur autres supports (Clé USB…)</t>
  </si>
  <si>
    <t>Édition numérique dématérialisée</t>
  </si>
  <si>
    <t>Ventes de licences d'utilisation de contenus (bouquets, portail)</t>
  </si>
  <si>
    <t>Total Numérique</t>
  </si>
  <si>
    <t>Source : Syndicat national de l'édition / Deps, Minsitère de la Culture, 2018</t>
  </si>
  <si>
    <t>Ventes d’ouvrages complets (téléchargement ou diffusion en flux</t>
  </si>
  <si>
    <t>Abonnements, bases de données</t>
  </si>
  <si>
    <t>Ventes d’extraits ou de chapitres (téléchargement ou diffusion en flux</t>
  </si>
  <si>
    <t>Applications de lecture sur mobile et tablette</t>
  </si>
  <si>
    <t>Emprunt de livres</t>
  </si>
  <si>
    <t>Lecture de livres sur place</t>
  </si>
  <si>
    <t>Lecture de la presse sur place</t>
  </si>
  <si>
    <t>Visite d'une exposition</t>
  </si>
  <si>
    <t>Emprunt de magazines</t>
  </si>
  <si>
    <t>Travail sur place avec ses propres documents</t>
  </si>
  <si>
    <t>Emprunt de DVD</t>
  </si>
  <si>
    <t>Accompagnement des enfants pour participer à des animations</t>
  </si>
  <si>
    <t>Emprunt de CD de musique ou de vyniles</t>
  </si>
  <si>
    <t>Ecoute de CD de musique sur place</t>
  </si>
  <si>
    <t>Participation à des animations</t>
  </si>
  <si>
    <t>Participation à une formation, des ateliers</t>
  </si>
  <si>
    <t>Source : Service du livre et de la lecture / Minsitère de la Culture, 2017</t>
  </si>
  <si>
    <t>Note : taux de pratique au cours des 12 derniers mois</t>
  </si>
  <si>
    <t>Travail sur place avec les documents de la biliothèque</t>
  </si>
  <si>
    <t>Note : non compris encyclopédies en fascicules</t>
  </si>
  <si>
    <t>Tableau 1 : Production, ventes et chiffre d'affaires des éditeurs français, 2006-2016</t>
  </si>
  <si>
    <r>
      <t xml:space="preserve">Exemplaires produits </t>
    </r>
    <r>
      <rPr>
        <i/>
        <sz val="8"/>
        <rFont val="Arial"/>
        <family val="2"/>
      </rPr>
      <t>(millions)</t>
    </r>
  </si>
  <si>
    <r>
      <t xml:space="preserve">Exemplaires vendus </t>
    </r>
    <r>
      <rPr>
        <i/>
        <sz val="8"/>
        <rFont val="Arial"/>
        <family val="2"/>
      </rPr>
      <t>(millions)</t>
    </r>
  </si>
  <si>
    <r>
      <t xml:space="preserve">Chiffre d'affaires </t>
    </r>
    <r>
      <rPr>
        <i/>
        <sz val="8"/>
        <rFont val="Arial"/>
        <family val="2"/>
      </rPr>
      <t>(€ constants 2016)</t>
    </r>
  </si>
  <si>
    <t xml:space="preserve">Source : Livres Hebdo </t>
  </si>
  <si>
    <t>Source : SNE/Deps, ministère de la Culture, 2018</t>
  </si>
  <si>
    <t>Tableau 2 : Evolution des revenus numériques des éditeurs en 2016</t>
  </si>
  <si>
    <t>Graphique 4 : Activités pratiquées par les usagers des bibliothèques municipales en 2016</t>
  </si>
  <si>
    <t>SOMMAIRE</t>
  </si>
  <si>
    <t>NB : Chiffre d'affaires France et international</t>
  </si>
  <si>
    <t>%</t>
  </si>
  <si>
    <t>Graphique 1 : Poids des différentes catégories éditoriales dans le chiffre d'affaires des éditeurs français en 2016</t>
  </si>
  <si>
    <t>Graphique 3 : Les dix principaux groupes d'édition en Franc, 2015-2016</t>
  </si>
  <si>
    <t>Graphique 3 : Les dix principaux groupes d'édition en France 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</si>
</sst>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0.0"/>
    <numFmt numFmtId="165" formatCode="#,##0.0"/>
    <numFmt numFmtId="166" formatCode="0.000000"/>
    <numFmt numFmtId="167" formatCode="#,##0_ ;\-#,##0\ "/>
    <numFmt numFmtId="168" formatCode="0.0%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0" tint="-0.14999847407452621"/>
      <name val="Arial"/>
      <family val="2"/>
    </font>
    <font>
      <sz val="8"/>
      <color theme="0" tint="-0.249977111117893"/>
      <name val="Arial"/>
      <family val="2"/>
    </font>
    <font>
      <b/>
      <sz val="8"/>
      <name val="Arial"/>
      <family val="2"/>
    </font>
    <font>
      <b/>
      <sz val="8"/>
      <color theme="0" tint="-0.14999847407452621"/>
      <name val="Arial"/>
      <family val="2"/>
    </font>
    <font>
      <i/>
      <sz val="8"/>
      <color theme="0" tint="-0.14999847407452621"/>
      <name val="Arial"/>
      <family val="2"/>
    </font>
    <font>
      <u/>
      <sz val="8"/>
      <color theme="0" tint="-0.1499984740745262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color theme="0" tint="-0.249977111117893"/>
      <name val="Arial"/>
      <family val="2"/>
    </font>
    <font>
      <i/>
      <sz val="8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0" tint="-0.249977111117893"/>
      <name val="Arial"/>
      <family val="2"/>
    </font>
    <font>
      <sz val="8"/>
      <color theme="0" tint="-4.9989318521683403E-2"/>
      <name val="Arial"/>
      <family val="2"/>
    </font>
    <font>
      <sz val="8"/>
      <color theme="2"/>
      <name val="Arial"/>
      <family val="2"/>
    </font>
    <font>
      <b/>
      <sz val="8"/>
      <color theme="2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3" fontId="3" fillId="0" borderId="0" xfId="0" applyNumberFormat="1" applyFont="1"/>
    <xf numFmtId="164" fontId="3" fillId="0" borderId="0" xfId="0" applyNumberFormat="1" applyFont="1"/>
    <xf numFmtId="0" fontId="5" fillId="0" borderId="3" xfId="0" applyFont="1" applyFill="1" applyBorder="1"/>
    <xf numFmtId="0" fontId="5" fillId="0" borderId="4" xfId="0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0" fontId="5" fillId="0" borderId="5" xfId="0" applyFont="1" applyFill="1" applyBorder="1"/>
    <xf numFmtId="0" fontId="7" fillId="0" borderId="0" xfId="0" applyFont="1" applyFill="1" applyBorder="1"/>
    <xf numFmtId="0" fontId="5" fillId="0" borderId="0" xfId="0" applyFont="1" applyFill="1" applyBorder="1"/>
    <xf numFmtId="0" fontId="5" fillId="0" borderId="6" xfId="0" applyFont="1" applyFill="1" applyBorder="1"/>
    <xf numFmtId="0" fontId="4" fillId="0" borderId="7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0" xfId="0" applyFont="1" applyFill="1" applyBorder="1"/>
    <xf numFmtId="0" fontId="1" fillId="0" borderId="6" xfId="0" applyFont="1" applyFill="1" applyBorder="1"/>
    <xf numFmtId="3" fontId="11" fillId="0" borderId="0" xfId="0" applyNumberFormat="1" applyFont="1"/>
    <xf numFmtId="3" fontId="12" fillId="0" borderId="0" xfId="0" applyNumberFormat="1" applyFont="1"/>
    <xf numFmtId="0" fontId="13" fillId="0" borderId="0" xfId="0" applyFont="1"/>
    <xf numFmtId="1" fontId="14" fillId="0" borderId="0" xfId="0" applyNumberFormat="1" applyFont="1"/>
    <xf numFmtId="0" fontId="12" fillId="0" borderId="0" xfId="0" applyFont="1"/>
    <xf numFmtId="0" fontId="11" fillId="0" borderId="0" xfId="0" applyFont="1"/>
    <xf numFmtId="0" fontId="1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0" applyFont="1" applyBorder="1"/>
    <xf numFmtId="3" fontId="4" fillId="0" borderId="0" xfId="0" applyNumberFormat="1" applyFont="1"/>
    <xf numFmtId="9" fontId="12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Border="1"/>
    <xf numFmtId="164" fontId="4" fillId="0" borderId="0" xfId="0" applyNumberFormat="1" applyFont="1" applyFill="1" applyBorder="1" applyAlignment="1"/>
    <xf numFmtId="0" fontId="1" fillId="0" borderId="0" xfId="0" applyFont="1" applyBorder="1"/>
    <xf numFmtId="164" fontId="1" fillId="0" borderId="0" xfId="0" applyNumberFormat="1" applyFont="1" applyFill="1" applyBorder="1" applyAlignment="1"/>
    <xf numFmtId="165" fontId="1" fillId="0" borderId="0" xfId="0" applyNumberFormat="1" applyFont="1" applyBorder="1"/>
    <xf numFmtId="0" fontId="4" fillId="0" borderId="0" xfId="0" applyFont="1"/>
    <xf numFmtId="0" fontId="16" fillId="0" borderId="0" xfId="0" applyFont="1"/>
    <xf numFmtId="0" fontId="17" fillId="0" borderId="0" xfId="0" applyFont="1"/>
    <xf numFmtId="1" fontId="1" fillId="0" borderId="0" xfId="0" applyNumberFormat="1" applyFont="1"/>
    <xf numFmtId="164" fontId="1" fillId="0" borderId="0" xfId="0" applyNumberFormat="1" applyFont="1"/>
    <xf numFmtId="168" fontId="12" fillId="0" borderId="0" xfId="2" applyNumberFormat="1" applyFont="1"/>
    <xf numFmtId="0" fontId="18" fillId="0" borderId="0" xfId="0" applyFont="1"/>
    <xf numFmtId="3" fontId="18" fillId="0" borderId="0" xfId="0" applyNumberFormat="1" applyFont="1"/>
    <xf numFmtId="1" fontId="18" fillId="0" borderId="0" xfId="0" applyNumberFormat="1" applyFont="1"/>
    <xf numFmtId="0" fontId="3" fillId="0" borderId="0" xfId="0" applyFont="1"/>
    <xf numFmtId="166" fontId="3" fillId="0" borderId="0" xfId="0" applyNumberFormat="1" applyFont="1"/>
    <xf numFmtId="1" fontId="3" fillId="0" borderId="0" xfId="0" applyNumberFormat="1" applyFont="1"/>
    <xf numFmtId="0" fontId="8" fillId="0" borderId="0" xfId="0" applyFont="1"/>
    <xf numFmtId="3" fontId="1" fillId="0" borderId="4" xfId="0" applyNumberFormat="1" applyFont="1" applyFill="1" applyBorder="1"/>
    <xf numFmtId="3" fontId="1" fillId="0" borderId="5" xfId="0" applyNumberFormat="1" applyFont="1" applyFill="1" applyBorder="1"/>
    <xf numFmtId="3" fontId="1" fillId="0" borderId="0" xfId="0" applyNumberFormat="1" applyFont="1" applyFill="1" applyBorder="1"/>
    <xf numFmtId="3" fontId="1" fillId="0" borderId="6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12" fillId="0" borderId="2" xfId="0" applyFont="1" applyBorder="1"/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Border="1"/>
    <xf numFmtId="3" fontId="12" fillId="0" borderId="0" xfId="0" applyNumberFormat="1" applyFont="1" applyAlignment="1">
      <alignment vertical="center" wrapText="1"/>
    </xf>
    <xf numFmtId="3" fontId="12" fillId="0" borderId="0" xfId="0" applyNumberFormat="1" applyFont="1" applyBorder="1"/>
    <xf numFmtId="3" fontId="12" fillId="0" borderId="1" xfId="0" applyNumberFormat="1" applyFont="1" applyBorder="1"/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5" fillId="0" borderId="3" xfId="0" applyNumberFormat="1" applyFont="1" applyFill="1" applyBorder="1"/>
    <xf numFmtId="3" fontId="5" fillId="0" borderId="3" xfId="0" applyNumberFormat="1" applyFont="1" applyFill="1" applyBorder="1" applyAlignment="1">
      <alignment horizontal="right"/>
    </xf>
    <xf numFmtId="3" fontId="5" fillId="0" borderId="4" xfId="0" applyNumberFormat="1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/>
    <xf numFmtId="3" fontId="5" fillId="0" borderId="5" xfId="0" applyNumberFormat="1" applyFont="1" applyFill="1" applyBorder="1"/>
    <xf numFmtId="3" fontId="7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19" fillId="0" borderId="0" xfId="0" applyFont="1"/>
    <xf numFmtId="0" fontId="12" fillId="0" borderId="9" xfId="0" applyFont="1" applyBorder="1"/>
    <xf numFmtId="0" fontId="12" fillId="0" borderId="10" xfId="0" applyFont="1" applyBorder="1" applyAlignment="1">
      <alignment horizontal="center"/>
    </xf>
    <xf numFmtId="0" fontId="11" fillId="2" borderId="11" xfId="0" applyFont="1" applyFill="1" applyBorder="1"/>
    <xf numFmtId="167" fontId="11" fillId="2" borderId="12" xfId="1" applyNumberFormat="1" applyFont="1" applyFill="1" applyBorder="1"/>
    <xf numFmtId="9" fontId="11" fillId="2" borderId="8" xfId="0" applyNumberFormat="1" applyFont="1" applyFill="1" applyBorder="1"/>
    <xf numFmtId="0" fontId="12" fillId="0" borderId="11" xfId="0" applyFont="1" applyBorder="1" applyAlignment="1">
      <alignment horizontal="left" indent="3"/>
    </xf>
    <xf numFmtId="167" fontId="12" fillId="0" borderId="12" xfId="1" applyNumberFormat="1" applyFont="1" applyBorder="1"/>
    <xf numFmtId="9" fontId="11" fillId="0" borderId="0" xfId="0" applyNumberFormat="1" applyFont="1"/>
    <xf numFmtId="9" fontId="12" fillId="2" borderId="0" xfId="0" applyNumberFormat="1" applyFont="1" applyFill="1"/>
    <xf numFmtId="0" fontId="4" fillId="2" borderId="9" xfId="0" applyFont="1" applyFill="1" applyBorder="1"/>
    <xf numFmtId="167" fontId="4" fillId="2" borderId="12" xfId="1" applyNumberFormat="1" applyFont="1" applyFill="1" applyBorder="1"/>
    <xf numFmtId="9" fontId="11" fillId="2" borderId="0" xfId="0" applyNumberFormat="1" applyFont="1" applyFill="1" applyBorder="1"/>
    <xf numFmtId="0" fontId="8" fillId="0" borderId="0" xfId="0" applyFont="1" applyBorder="1"/>
    <xf numFmtId="9" fontId="12" fillId="0" borderId="0" xfId="0" applyNumberFormat="1" applyFont="1" applyBorder="1"/>
    <xf numFmtId="0" fontId="20" fillId="0" borderId="0" xfId="0" applyFont="1" applyBorder="1"/>
    <xf numFmtId="9" fontId="20" fillId="0" borderId="0" xfId="0" applyNumberFormat="1" applyFont="1" applyBorder="1"/>
    <xf numFmtId="3" fontId="21" fillId="0" borderId="0" xfId="0" applyNumberFormat="1" applyFont="1" applyBorder="1"/>
    <xf numFmtId="0" fontId="21" fillId="0" borderId="0" xfId="0" applyFont="1" applyBorder="1"/>
    <xf numFmtId="0" fontId="23" fillId="0" borderId="0" xfId="3" applyFont="1"/>
    <xf numFmtId="0" fontId="11" fillId="0" borderId="1" xfId="0" applyFont="1" applyBorder="1"/>
    <xf numFmtId="0" fontId="19" fillId="0" borderId="4" xfId="0" applyFont="1" applyFill="1" applyBorder="1"/>
  </cellXfs>
  <cellStyles count="4">
    <cellStyle name="Lien hypertexte" xfId="3" builtinId="8"/>
    <cellStyle name="Milliers 2" xfId="1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F20" sqref="F20"/>
    </sheetView>
  </sheetViews>
  <sheetFormatPr baseColWidth="10" defaultRowHeight="11.25" x14ac:dyDescent="0.2"/>
  <cols>
    <col min="1" max="16384" width="11.42578125" style="23"/>
  </cols>
  <sheetData>
    <row r="1" spans="1:2" x14ac:dyDescent="0.2">
      <c r="A1" s="24" t="s">
        <v>147</v>
      </c>
    </row>
    <row r="5" spans="1:2" x14ac:dyDescent="0.2">
      <c r="B5" s="95" t="s">
        <v>139</v>
      </c>
    </row>
    <row r="6" spans="1:2" x14ac:dyDescent="0.2">
      <c r="B6" s="95" t="s">
        <v>150</v>
      </c>
    </row>
    <row r="7" spans="1:2" x14ac:dyDescent="0.2">
      <c r="B7" s="95" t="s">
        <v>22</v>
      </c>
    </row>
    <row r="8" spans="1:2" x14ac:dyDescent="0.2">
      <c r="B8" s="95" t="s">
        <v>152</v>
      </c>
    </row>
    <row r="9" spans="1:2" x14ac:dyDescent="0.2">
      <c r="B9" s="95" t="s">
        <v>145</v>
      </c>
    </row>
    <row r="10" spans="1:2" x14ac:dyDescent="0.2">
      <c r="B10" s="95" t="s">
        <v>146</v>
      </c>
    </row>
  </sheetData>
  <hyperlinks>
    <hyperlink ref="B5" location="'Tab 1 Prod vente CA'!A1" display="Tableau 1 : Production, ventes et chiffre d'affaires des éditeurs français, 2006-2016"/>
    <hyperlink ref="B10" location="'Graph 4 Bibliothèques'!A1" display="Graphique 4 : Activités pratiquées par les usagers des bibliothèques municipales en 2016"/>
    <hyperlink ref="B6" location="'Graph 1 Poids secteurs'!A1" display="Graph 2 : Poids des différentes catégories éditoriales dans le chiffre d'affaires des éditeurs français en 2016"/>
    <hyperlink ref="B7" location="'Graph 2 évolution secteurs'!A1" display="Graphique 2 : Evolution du chiffre d'affaires des différents segments éditoriaux en 2016"/>
    <hyperlink ref="B8" location="'Graph 3 Editeurs'!A1" display="Graphique 3 : Les dix principaux groupes d'édition en France en 2016"/>
    <hyperlink ref="B9" location="'Tab 2 Numérique'!A1" display="Tableau 2 : Evolution des revenus numériques des éditeurs en 2016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19" sqref="L19"/>
    </sheetView>
  </sheetViews>
  <sheetFormatPr baseColWidth="10" defaultRowHeight="14.25" x14ac:dyDescent="0.2"/>
  <cols>
    <col min="1" max="1" width="37" style="21" customWidth="1"/>
    <col min="2" max="5" width="11.42578125" style="21" customWidth="1"/>
    <col min="6" max="9" width="11.42578125" style="21"/>
    <col min="10" max="10" width="11.42578125" style="21" customWidth="1"/>
    <col min="11" max="11" width="10.85546875" style="21" customWidth="1"/>
    <col min="12" max="16384" width="11.42578125" style="21"/>
  </cols>
  <sheetData>
    <row r="1" spans="1:13" x14ac:dyDescent="0.2">
      <c r="A1" s="24" t="s">
        <v>139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">
      <c r="A2" s="24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2.5" x14ac:dyDescent="0.2">
      <c r="A3" s="25"/>
      <c r="B3" s="26">
        <v>2006</v>
      </c>
      <c r="C3" s="26">
        <v>2010</v>
      </c>
      <c r="D3" s="26">
        <v>2011</v>
      </c>
      <c r="E3" s="26">
        <v>2012</v>
      </c>
      <c r="F3" s="27">
        <v>2013</v>
      </c>
      <c r="G3" s="27">
        <v>2014</v>
      </c>
      <c r="H3" s="27">
        <v>2015</v>
      </c>
      <c r="I3" s="27">
        <v>2016</v>
      </c>
      <c r="J3" s="27" t="s">
        <v>4</v>
      </c>
      <c r="K3" s="27" t="s">
        <v>5</v>
      </c>
      <c r="L3" s="28"/>
      <c r="M3" s="23"/>
    </row>
    <row r="4" spans="1:13" x14ac:dyDescent="0.2">
      <c r="A4" s="24" t="s">
        <v>0</v>
      </c>
      <c r="B4" s="29">
        <v>70090</v>
      </c>
      <c r="C4" s="29">
        <v>78922</v>
      </c>
      <c r="D4" s="29">
        <v>81268</v>
      </c>
      <c r="E4" s="29">
        <v>86101</v>
      </c>
      <c r="F4" s="19">
        <v>95309</v>
      </c>
      <c r="G4" s="19">
        <v>98152</v>
      </c>
      <c r="H4" s="19">
        <v>95668</v>
      </c>
      <c r="I4" s="19">
        <v>103534</v>
      </c>
      <c r="J4" s="30">
        <f t="shared" ref="J4:J10" si="0">(I4-H4)/H4</f>
        <v>8.2221850566542631E-2</v>
      </c>
      <c r="K4" s="30">
        <f>(I4-B4)/B4</f>
        <v>0.47715793979169641</v>
      </c>
      <c r="L4" s="23"/>
      <c r="M4" s="23"/>
    </row>
    <row r="5" spans="1:13" x14ac:dyDescent="0.2">
      <c r="A5" s="23" t="s">
        <v>1</v>
      </c>
      <c r="B5" s="31">
        <v>35095</v>
      </c>
      <c r="C5" s="31">
        <v>39637</v>
      </c>
      <c r="D5" s="32">
        <v>41902</v>
      </c>
      <c r="E5" s="32">
        <v>44484</v>
      </c>
      <c r="F5" s="31">
        <v>464452</v>
      </c>
      <c r="G5" s="31">
        <v>43446</v>
      </c>
      <c r="H5" s="31">
        <v>42933</v>
      </c>
      <c r="I5" s="20">
        <v>47200</v>
      </c>
      <c r="J5" s="30">
        <f t="shared" si="0"/>
        <v>9.9387417604173939E-2</v>
      </c>
      <c r="K5" s="30">
        <f t="shared" ref="K5:K13" si="1">(I5-B5)/B5</f>
        <v>0.34492092890725173</v>
      </c>
      <c r="L5" s="23"/>
      <c r="M5" s="23"/>
    </row>
    <row r="6" spans="1:13" x14ac:dyDescent="0.2">
      <c r="A6" s="23" t="s">
        <v>2</v>
      </c>
      <c r="B6" s="31">
        <v>34995</v>
      </c>
      <c r="C6" s="31">
        <v>39285</v>
      </c>
      <c r="D6" s="32">
        <v>39366</v>
      </c>
      <c r="E6" s="32">
        <v>41616</v>
      </c>
      <c r="F6" s="31">
        <v>48864</v>
      </c>
      <c r="G6" s="31">
        <v>54706</v>
      </c>
      <c r="H6" s="31">
        <v>52735</v>
      </c>
      <c r="I6" s="20">
        <v>56334</v>
      </c>
      <c r="J6" s="30">
        <f t="shared" si="0"/>
        <v>6.8246894851616571E-2</v>
      </c>
      <c r="K6" s="30">
        <f t="shared" si="1"/>
        <v>0.60977282468924132</v>
      </c>
      <c r="L6" s="23"/>
      <c r="M6" s="23"/>
    </row>
    <row r="7" spans="1:13" x14ac:dyDescent="0.2">
      <c r="A7" s="24" t="s">
        <v>140</v>
      </c>
      <c r="B7" s="29">
        <v>516</v>
      </c>
      <c r="C7" s="33">
        <v>624</v>
      </c>
      <c r="D7" s="33">
        <v>620.06200000000001</v>
      </c>
      <c r="E7" s="33">
        <v>625</v>
      </c>
      <c r="F7" s="33">
        <v>566</v>
      </c>
      <c r="G7" s="33">
        <v>548</v>
      </c>
      <c r="H7" s="33">
        <v>536</v>
      </c>
      <c r="I7" s="19">
        <v>552.9</v>
      </c>
      <c r="J7" s="30">
        <f t="shared" si="0"/>
        <v>3.1529850746268615E-2</v>
      </c>
      <c r="K7" s="30">
        <f t="shared" si="1"/>
        <v>7.1511627906976696E-2</v>
      </c>
      <c r="L7" s="23"/>
      <c r="M7" s="23"/>
    </row>
    <row r="8" spans="1:13" x14ac:dyDescent="0.2">
      <c r="A8" s="23" t="s">
        <v>1</v>
      </c>
      <c r="B8" s="31">
        <v>294</v>
      </c>
      <c r="C8" s="1">
        <v>347</v>
      </c>
      <c r="D8" s="34">
        <v>379.5</v>
      </c>
      <c r="E8" s="35">
        <v>384</v>
      </c>
      <c r="F8" s="1">
        <v>348</v>
      </c>
      <c r="G8" s="1">
        <v>339</v>
      </c>
      <c r="H8" s="1">
        <v>336</v>
      </c>
      <c r="I8" s="20">
        <v>342.8</v>
      </c>
      <c r="J8" s="30">
        <f t="shared" si="0"/>
        <v>2.023809523809527E-2</v>
      </c>
      <c r="K8" s="30">
        <f t="shared" si="1"/>
        <v>0.16598639455782316</v>
      </c>
      <c r="L8" s="23"/>
      <c r="M8" s="23"/>
    </row>
    <row r="9" spans="1:13" x14ac:dyDescent="0.2">
      <c r="A9" s="23" t="s">
        <v>2</v>
      </c>
      <c r="B9" s="31">
        <v>221.4</v>
      </c>
      <c r="C9" s="1">
        <v>246</v>
      </c>
      <c r="D9" s="34">
        <v>240.6</v>
      </c>
      <c r="E9" s="36">
        <v>244</v>
      </c>
      <c r="F9" s="1">
        <v>219</v>
      </c>
      <c r="G9" s="1">
        <v>209</v>
      </c>
      <c r="H9" s="1">
        <v>195</v>
      </c>
      <c r="I9" s="20">
        <v>210.2</v>
      </c>
      <c r="J9" s="30">
        <f t="shared" si="0"/>
        <v>7.7948717948717897E-2</v>
      </c>
      <c r="K9" s="30">
        <f t="shared" si="1"/>
        <v>-5.0587172538392129E-2</v>
      </c>
      <c r="L9" s="23"/>
      <c r="M9" s="23"/>
    </row>
    <row r="10" spans="1:13" x14ac:dyDescent="0.2">
      <c r="A10" s="24" t="s">
        <v>141</v>
      </c>
      <c r="B10" s="29">
        <v>419</v>
      </c>
      <c r="C10" s="37">
        <v>440</v>
      </c>
      <c r="D10" s="37">
        <v>451</v>
      </c>
      <c r="E10" s="37">
        <v>431</v>
      </c>
      <c r="F10" s="37">
        <v>418</v>
      </c>
      <c r="G10" s="37">
        <v>414</v>
      </c>
      <c r="H10" s="37">
        <v>417</v>
      </c>
      <c r="I10" s="19">
        <v>434.5</v>
      </c>
      <c r="J10" s="30">
        <f t="shared" si="0"/>
        <v>4.1966426858513192E-2</v>
      </c>
      <c r="K10" s="30">
        <f t="shared" si="1"/>
        <v>3.6992840095465392E-2</v>
      </c>
      <c r="L10" s="23"/>
      <c r="M10" s="23"/>
    </row>
    <row r="11" spans="1:13" x14ac:dyDescent="0.2">
      <c r="A11" s="38" t="s">
        <v>142</v>
      </c>
      <c r="B11" s="29">
        <f>SUM(B12:B13)</f>
        <v>3039.1557651439111</v>
      </c>
      <c r="C11" s="29">
        <f t="shared" ref="C11:I11" si="2">SUM(C12:C13)</f>
        <v>2949.0225280781219</v>
      </c>
      <c r="D11" s="29">
        <f t="shared" si="2"/>
        <v>2904.6098769166383</v>
      </c>
      <c r="E11" s="29">
        <f t="shared" si="2"/>
        <v>2784.923818464827</v>
      </c>
      <c r="F11" s="29">
        <f t="shared" si="2"/>
        <v>2679.3665070864304</v>
      </c>
      <c r="G11" s="29">
        <f t="shared" si="2"/>
        <v>2632.6598209668427</v>
      </c>
      <c r="H11" s="29">
        <f t="shared" si="2"/>
        <v>2726.5996996602898</v>
      </c>
      <c r="I11" s="29">
        <f t="shared" si="2"/>
        <v>2838.2</v>
      </c>
      <c r="J11" s="30">
        <f t="shared" ref="J11:J13" si="3">(I11-H11)/H11</f>
        <v>4.0930210750633612E-2</v>
      </c>
      <c r="K11" s="30">
        <f t="shared" si="1"/>
        <v>-6.6122232841328413E-2</v>
      </c>
      <c r="L11" s="23"/>
      <c r="M11" s="23"/>
    </row>
    <row r="12" spans="1:13" x14ac:dyDescent="0.2">
      <c r="A12" s="39" t="s">
        <v>110</v>
      </c>
      <c r="B12" s="40">
        <v>2905.7020618036436</v>
      </c>
      <c r="C12" s="40">
        <v>2810.4565484589561</v>
      </c>
      <c r="D12" s="40">
        <v>2764.7659634416932</v>
      </c>
      <c r="E12" s="40">
        <v>2649.7925277476356</v>
      </c>
      <c r="F12" s="40">
        <v>2550.3292160759379</v>
      </c>
      <c r="G12" s="40">
        <v>2497.4844759090961</v>
      </c>
      <c r="H12" s="40">
        <v>2593.6608084728259</v>
      </c>
      <c r="I12" s="40">
        <v>2706</v>
      </c>
      <c r="J12" s="30">
        <f t="shared" si="3"/>
        <v>4.3312984936268728E-2</v>
      </c>
      <c r="K12" s="30">
        <f t="shared" si="1"/>
        <v>-6.8727645696642206E-2</v>
      </c>
      <c r="L12" s="23"/>
      <c r="M12" s="23"/>
    </row>
    <row r="13" spans="1:13" x14ac:dyDescent="0.2">
      <c r="A13" s="23" t="s">
        <v>111</v>
      </c>
      <c r="B13" s="41">
        <v>133.45370334026768</v>
      </c>
      <c r="C13" s="41">
        <v>138.56597961916569</v>
      </c>
      <c r="D13" s="41">
        <v>139.84391347494514</v>
      </c>
      <c r="E13" s="41">
        <v>135.13129071719155</v>
      </c>
      <c r="F13" s="41">
        <v>129.03729101049242</v>
      </c>
      <c r="G13" s="41">
        <v>135.17534505774682</v>
      </c>
      <c r="H13" s="41">
        <v>132.93889118746387</v>
      </c>
      <c r="I13" s="41">
        <v>132.19999999999999</v>
      </c>
      <c r="J13" s="30">
        <f t="shared" si="3"/>
        <v>-5.5581266013564837E-3</v>
      </c>
      <c r="K13" s="30">
        <f t="shared" si="1"/>
        <v>-9.3942941176470493E-3</v>
      </c>
      <c r="L13" s="23"/>
      <c r="M13" s="23"/>
    </row>
    <row r="14" spans="1:13" x14ac:dyDescent="0.2">
      <c r="A14" s="39" t="s">
        <v>138</v>
      </c>
      <c r="B14" s="20"/>
      <c r="C14" s="40"/>
      <c r="D14" s="40"/>
      <c r="E14" s="40"/>
      <c r="F14" s="40"/>
      <c r="G14" s="40"/>
      <c r="H14" s="40"/>
      <c r="I14" s="20"/>
      <c r="J14" s="30"/>
      <c r="K14" s="30"/>
      <c r="L14" s="23"/>
      <c r="M14" s="23"/>
    </row>
    <row r="15" spans="1:13" x14ac:dyDescent="0.2">
      <c r="B15" s="23"/>
      <c r="C15" s="23"/>
      <c r="D15" s="23"/>
      <c r="E15" s="23"/>
      <c r="F15" s="23"/>
      <c r="G15" s="23"/>
      <c r="H15" s="23"/>
      <c r="I15" s="42"/>
      <c r="J15" s="23"/>
      <c r="K15" s="23"/>
      <c r="L15" s="23"/>
      <c r="M15" s="23"/>
    </row>
    <row r="16" spans="1:13" x14ac:dyDescent="0.2">
      <c r="A16" s="1" t="s">
        <v>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x14ac:dyDescent="0.2">
      <c r="A18" s="43" t="s">
        <v>6</v>
      </c>
      <c r="B18" s="44">
        <v>2591102</v>
      </c>
      <c r="C18" s="2">
        <v>2657</v>
      </c>
      <c r="D18" s="2">
        <v>2669254</v>
      </c>
      <c r="E18" s="2">
        <v>2607958</v>
      </c>
      <c r="F18" s="2">
        <v>2531624</v>
      </c>
      <c r="G18" s="2">
        <v>2492243</v>
      </c>
      <c r="H18" s="2">
        <v>2502454</v>
      </c>
      <c r="I18" s="45">
        <v>2566.3000000000002</v>
      </c>
      <c r="J18" s="23"/>
      <c r="K18" s="23"/>
      <c r="L18" s="23"/>
      <c r="M18" s="23"/>
    </row>
    <row r="19" spans="1:13" x14ac:dyDescent="0.2">
      <c r="A19" s="46" t="s">
        <v>7</v>
      </c>
      <c r="B19" s="2">
        <v>2591</v>
      </c>
      <c r="C19" s="2">
        <v>2657</v>
      </c>
      <c r="D19" s="2">
        <v>2669</v>
      </c>
      <c r="E19" s="2">
        <v>2608</v>
      </c>
      <c r="F19" s="2">
        <v>2532</v>
      </c>
      <c r="G19" s="2">
        <v>2492</v>
      </c>
      <c r="H19" s="2">
        <v>2589</v>
      </c>
      <c r="I19" s="46">
        <v>2706</v>
      </c>
      <c r="J19" s="23"/>
      <c r="K19" s="23"/>
      <c r="L19" s="23"/>
      <c r="M19" s="23"/>
    </row>
    <row r="20" spans="1:13" x14ac:dyDescent="0.2">
      <c r="A20" s="46"/>
      <c r="B20" s="47">
        <v>0.89169500000000002</v>
      </c>
      <c r="C20" s="47">
        <v>0.94539799999999996</v>
      </c>
      <c r="D20" s="47">
        <v>0.96536200000000005</v>
      </c>
      <c r="E20" s="47">
        <v>0.98422799999999999</v>
      </c>
      <c r="F20" s="47">
        <v>0.99281299999999995</v>
      </c>
      <c r="G20" s="47">
        <v>0.99780400000000002</v>
      </c>
      <c r="H20" s="47">
        <v>0.99820299999999995</v>
      </c>
      <c r="I20" s="47">
        <v>1</v>
      </c>
      <c r="J20" s="23"/>
      <c r="K20" s="23"/>
      <c r="L20" s="23"/>
      <c r="M20" s="23"/>
    </row>
    <row r="21" spans="1:13" x14ac:dyDescent="0.2">
      <c r="A21" s="46" t="s">
        <v>9</v>
      </c>
      <c r="B21" s="48">
        <f t="shared" ref="B21:H21" si="4">B19/B20</f>
        <v>2905.7020618036436</v>
      </c>
      <c r="C21" s="48">
        <f t="shared" si="4"/>
        <v>2810.4565484589561</v>
      </c>
      <c r="D21" s="48">
        <f t="shared" si="4"/>
        <v>2764.7659634416932</v>
      </c>
      <c r="E21" s="48">
        <f t="shared" si="4"/>
        <v>2649.7925277476356</v>
      </c>
      <c r="F21" s="48">
        <f t="shared" si="4"/>
        <v>2550.3292160759379</v>
      </c>
      <c r="G21" s="48">
        <f t="shared" si="4"/>
        <v>2497.4844759090961</v>
      </c>
      <c r="H21" s="48">
        <f t="shared" si="4"/>
        <v>2593.6608084728259</v>
      </c>
      <c r="I21" s="48">
        <f>I19/I20</f>
        <v>2706</v>
      </c>
      <c r="J21" s="23"/>
      <c r="K21" s="23"/>
      <c r="L21" s="23"/>
      <c r="M21" s="23"/>
    </row>
    <row r="22" spans="1:13" x14ac:dyDescent="0.2">
      <c r="A22" s="46" t="s">
        <v>8</v>
      </c>
      <c r="B22" s="3">
        <v>119</v>
      </c>
      <c r="C22" s="3">
        <v>131</v>
      </c>
      <c r="D22" s="3">
        <v>135</v>
      </c>
      <c r="E22" s="3">
        <v>133</v>
      </c>
      <c r="F22" s="3">
        <v>128.10990000000001</v>
      </c>
      <c r="G22" s="3">
        <v>134.8785</v>
      </c>
      <c r="H22" s="3">
        <v>132.69999999999999</v>
      </c>
      <c r="I22" s="46">
        <v>132.19999999999999</v>
      </c>
      <c r="J22" s="23"/>
      <c r="K22" s="23"/>
      <c r="L22" s="23"/>
      <c r="M22" s="23"/>
    </row>
    <row r="23" spans="1:13" x14ac:dyDescent="0.2">
      <c r="A23" s="46" t="s">
        <v>9</v>
      </c>
      <c r="B23" s="3">
        <f t="shared" ref="B23:H23" si="5">B22/B20</f>
        <v>133.45370334026768</v>
      </c>
      <c r="C23" s="3">
        <f t="shared" si="5"/>
        <v>138.56597961916569</v>
      </c>
      <c r="D23" s="3">
        <f t="shared" si="5"/>
        <v>139.84391347494514</v>
      </c>
      <c r="E23" s="3">
        <f t="shared" si="5"/>
        <v>135.13129071719155</v>
      </c>
      <c r="F23" s="3">
        <f t="shared" si="5"/>
        <v>129.03729101049242</v>
      </c>
      <c r="G23" s="3">
        <f t="shared" si="5"/>
        <v>135.17534505774682</v>
      </c>
      <c r="H23" s="3">
        <f t="shared" si="5"/>
        <v>132.93889118746387</v>
      </c>
      <c r="I23" s="3">
        <f>I22/I20</f>
        <v>132.19999999999999</v>
      </c>
      <c r="J23" s="23"/>
      <c r="K23" s="23"/>
      <c r="L23" s="23"/>
      <c r="M23" s="23"/>
    </row>
    <row r="24" spans="1:13" x14ac:dyDescent="0.2">
      <c r="A24" s="46" t="s">
        <v>10</v>
      </c>
      <c r="B24" s="44">
        <f>B23+B21</f>
        <v>3039.1557651439111</v>
      </c>
      <c r="C24" s="44">
        <f t="shared" ref="C24:I24" si="6">C23+C21</f>
        <v>2949.0225280781219</v>
      </c>
      <c r="D24" s="44">
        <f t="shared" si="6"/>
        <v>2904.6098769166383</v>
      </c>
      <c r="E24" s="44">
        <f t="shared" si="6"/>
        <v>2784.923818464827</v>
      </c>
      <c r="F24" s="44">
        <f t="shared" si="6"/>
        <v>2679.3665070864304</v>
      </c>
      <c r="G24" s="44">
        <f t="shared" si="6"/>
        <v>2632.6598209668427</v>
      </c>
      <c r="H24" s="44">
        <f t="shared" si="6"/>
        <v>2726.5996996602898</v>
      </c>
      <c r="I24" s="44">
        <f t="shared" si="6"/>
        <v>2838.2</v>
      </c>
      <c r="J24" s="23"/>
      <c r="K24" s="23"/>
      <c r="L24" s="23"/>
      <c r="M24" s="23"/>
    </row>
    <row r="25" spans="1:13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x14ac:dyDescent="0.2">
      <c r="A26" s="49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x14ac:dyDescent="0.2">
      <c r="A29" s="23"/>
      <c r="B29" s="23"/>
      <c r="C29" s="33"/>
      <c r="D29" s="19"/>
      <c r="E29" s="20"/>
      <c r="F29" s="23"/>
      <c r="G29" s="23"/>
      <c r="H29" s="23"/>
      <c r="I29" s="23"/>
      <c r="J29" s="23"/>
      <c r="K29" s="23"/>
      <c r="L29" s="23"/>
      <c r="M29" s="23"/>
    </row>
    <row r="30" spans="1:13" x14ac:dyDescent="0.2">
      <c r="A30" s="23"/>
      <c r="B30" s="23"/>
      <c r="C30" s="1"/>
      <c r="D30" s="20"/>
      <c r="E30" s="20"/>
      <c r="F30" s="23"/>
      <c r="G30" s="23"/>
      <c r="H30" s="23"/>
      <c r="I30" s="23"/>
      <c r="J30" s="23"/>
      <c r="K30" s="23"/>
      <c r="L30" s="23"/>
      <c r="M30" s="23"/>
    </row>
    <row r="31" spans="1:13" x14ac:dyDescent="0.2">
      <c r="A31" s="23"/>
      <c r="B31" s="23"/>
      <c r="C31" s="1"/>
      <c r="D31" s="20"/>
      <c r="E31" s="20"/>
      <c r="F31" s="23"/>
      <c r="G31" s="23"/>
      <c r="H31" s="23"/>
      <c r="I31" s="23"/>
      <c r="J31" s="23"/>
      <c r="K31" s="23"/>
      <c r="L31" s="23"/>
      <c r="M31" s="23"/>
    </row>
    <row r="35" spans="8:8" x14ac:dyDescent="0.2">
      <c r="H35" s="22"/>
    </row>
    <row r="36" spans="8:8" ht="15.75" customHeight="1" x14ac:dyDescent="0.2"/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G5" sqref="G5"/>
    </sheetView>
  </sheetViews>
  <sheetFormatPr baseColWidth="10" defaultRowHeight="11.25" x14ac:dyDescent="0.2"/>
  <cols>
    <col min="1" max="1" width="27.140625" style="23" customWidth="1"/>
    <col min="2" max="2" width="11.42578125" style="23"/>
    <col min="3" max="3" width="21" style="23" customWidth="1"/>
    <col min="4" max="16384" width="11.42578125" style="23"/>
  </cols>
  <sheetData>
    <row r="1" spans="1:3" x14ac:dyDescent="0.2">
      <c r="A1" s="24" t="s">
        <v>150</v>
      </c>
    </row>
    <row r="2" spans="1:3" x14ac:dyDescent="0.2">
      <c r="A2" s="24" t="s">
        <v>149</v>
      </c>
    </row>
    <row r="4" spans="1:3" x14ac:dyDescent="0.2">
      <c r="A4" s="15" t="s">
        <v>55</v>
      </c>
      <c r="B4" s="50">
        <v>586648</v>
      </c>
      <c r="C4" s="30">
        <f>B4/C17</f>
        <v>0.21682002192851738</v>
      </c>
    </row>
    <row r="5" spans="1:3" x14ac:dyDescent="0.2">
      <c r="A5" s="16" t="s">
        <v>25</v>
      </c>
      <c r="B5" s="51">
        <v>403727.49277919723</v>
      </c>
      <c r="C5" s="30">
        <f>B5/C17</f>
        <v>0.14921418608353029</v>
      </c>
    </row>
    <row r="6" spans="1:3" x14ac:dyDescent="0.2">
      <c r="A6" s="16" t="s">
        <v>38</v>
      </c>
      <c r="B6" s="51">
        <v>375765.78778696241</v>
      </c>
      <c r="C6" s="30">
        <f>B6/C17</f>
        <v>0.13887978199526085</v>
      </c>
    </row>
    <row r="7" spans="1:3" x14ac:dyDescent="0.2">
      <c r="A7" s="16" t="s">
        <v>76</v>
      </c>
      <c r="B7" s="51">
        <v>364395</v>
      </c>
      <c r="C7" s="30">
        <f>B7/C17</f>
        <v>0.134677237271144</v>
      </c>
    </row>
    <row r="8" spans="1:3" x14ac:dyDescent="0.2">
      <c r="A8" s="16" t="s">
        <v>106</v>
      </c>
      <c r="B8" s="51">
        <v>344615</v>
      </c>
      <c r="C8" s="30">
        <f>B8/C17</f>
        <v>0.12736672051536188</v>
      </c>
    </row>
    <row r="9" spans="1:3" x14ac:dyDescent="0.2">
      <c r="A9" s="16" t="s">
        <v>80</v>
      </c>
      <c r="B9" s="51">
        <v>245641</v>
      </c>
      <c r="C9" s="30">
        <f>B9/C17</f>
        <v>9.0786786977102005E-2</v>
      </c>
    </row>
    <row r="10" spans="1:3" x14ac:dyDescent="0.2">
      <c r="A10" s="16" t="s">
        <v>70</v>
      </c>
      <c r="B10" s="51">
        <v>119974</v>
      </c>
      <c r="C10" s="30">
        <f>B10/C17</f>
        <v>4.4341351731961832E-2</v>
      </c>
    </row>
    <row r="11" spans="1:3" x14ac:dyDescent="0.2">
      <c r="A11" s="16" t="s">
        <v>107</v>
      </c>
      <c r="B11" s="51">
        <v>77976</v>
      </c>
      <c r="C11" s="30">
        <f>B11/C17</f>
        <v>2.8819254527243033E-2</v>
      </c>
    </row>
    <row r="12" spans="1:3" x14ac:dyDescent="0.2">
      <c r="A12" s="16" t="s">
        <v>33</v>
      </c>
      <c r="B12" s="51">
        <v>75058.648431242676</v>
      </c>
      <c r="C12" s="30">
        <f>B12/C17</f>
        <v>2.7741026644234557E-2</v>
      </c>
    </row>
    <row r="13" spans="1:3" x14ac:dyDescent="0.2">
      <c r="A13" s="16" t="s">
        <v>45</v>
      </c>
      <c r="B13" s="51">
        <v>49477.739243101962</v>
      </c>
      <c r="C13" s="30">
        <f>B13/C17</f>
        <v>1.8286544073554897E-2</v>
      </c>
    </row>
    <row r="14" spans="1:3" x14ac:dyDescent="0.2">
      <c r="A14" s="17" t="s">
        <v>49</v>
      </c>
      <c r="B14" s="52">
        <v>36622</v>
      </c>
      <c r="C14" s="30">
        <f>B14/C17</f>
        <v>1.3535174147131096E-2</v>
      </c>
    </row>
    <row r="15" spans="1:3" x14ac:dyDescent="0.2">
      <c r="A15" s="16" t="s">
        <v>99</v>
      </c>
      <c r="B15" s="51">
        <v>24355</v>
      </c>
      <c r="C15" s="30">
        <f>B15/C17</f>
        <v>9.0013971479814825E-3</v>
      </c>
    </row>
    <row r="16" spans="1:3" x14ac:dyDescent="0.2">
      <c r="A16" s="18" t="s">
        <v>103</v>
      </c>
      <c r="B16" s="53">
        <v>1435.415</v>
      </c>
      <c r="C16" s="30">
        <f>B16/C17</f>
        <v>5.3051695697679487E-4</v>
      </c>
    </row>
    <row r="17" spans="1:3" x14ac:dyDescent="0.2">
      <c r="C17" s="20">
        <f>SUM(B4:B16)</f>
        <v>2705691.0832405039</v>
      </c>
    </row>
    <row r="18" spans="1:3" x14ac:dyDescent="0.2">
      <c r="A18" s="17" t="s">
        <v>144</v>
      </c>
      <c r="C18" s="20"/>
    </row>
    <row r="19" spans="1:3" x14ac:dyDescent="0.2">
      <c r="A19" s="14"/>
    </row>
    <row r="20" spans="1:3" x14ac:dyDescent="0.2">
      <c r="A20" s="14"/>
    </row>
  </sheetData>
  <sortState ref="A3:C15">
    <sortCondition descending="1" ref="C3:C15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zoomScaleNormal="100" workbookViewId="0">
      <selection activeCell="H19" sqref="H19"/>
    </sheetView>
  </sheetViews>
  <sheetFormatPr baseColWidth="10" defaultRowHeight="11.25" x14ac:dyDescent="0.2"/>
  <cols>
    <col min="1" max="1" width="37" style="23" customWidth="1"/>
    <col min="2" max="7" width="11.42578125" style="23"/>
    <col min="8" max="8" width="39.28515625" style="23" customWidth="1"/>
    <col min="9" max="16384" width="11.42578125" style="23"/>
  </cols>
  <sheetData>
    <row r="1" spans="1:2" x14ac:dyDescent="0.2">
      <c r="A1" s="24" t="s">
        <v>22</v>
      </c>
    </row>
    <row r="2" spans="1:2" x14ac:dyDescent="0.2">
      <c r="A2" s="23" t="s">
        <v>149</v>
      </c>
    </row>
    <row r="4" spans="1:2" x14ac:dyDescent="0.2">
      <c r="A4" s="97" t="s">
        <v>103</v>
      </c>
      <c r="B4" s="76">
        <v>404</v>
      </c>
    </row>
    <row r="5" spans="1:2" x14ac:dyDescent="0.2">
      <c r="A5" s="16" t="s">
        <v>45</v>
      </c>
      <c r="B5" s="23">
        <v>47</v>
      </c>
    </row>
    <row r="6" spans="1:2" x14ac:dyDescent="0.2">
      <c r="A6" s="16" t="s">
        <v>38</v>
      </c>
      <c r="B6" s="23">
        <v>45</v>
      </c>
    </row>
    <row r="7" spans="1:2" x14ac:dyDescent="0.2">
      <c r="A7" s="16" t="s">
        <v>25</v>
      </c>
      <c r="B7" s="23">
        <v>39</v>
      </c>
    </row>
    <row r="8" spans="1:2" x14ac:dyDescent="0.2">
      <c r="A8" s="16" t="s">
        <v>70</v>
      </c>
      <c r="B8" s="23">
        <v>8</v>
      </c>
    </row>
    <row r="9" spans="1:2" x14ac:dyDescent="0.2">
      <c r="A9" s="16" t="s">
        <v>106</v>
      </c>
      <c r="B9" s="23">
        <v>6</v>
      </c>
    </row>
    <row r="10" spans="1:2" x14ac:dyDescent="0.2">
      <c r="A10" s="16" t="s">
        <v>76</v>
      </c>
      <c r="B10" s="23">
        <v>5</v>
      </c>
    </row>
    <row r="11" spans="1:2" x14ac:dyDescent="0.2">
      <c r="A11" s="16" t="s">
        <v>33</v>
      </c>
      <c r="B11" s="23">
        <v>0</v>
      </c>
    </row>
    <row r="12" spans="1:2" x14ac:dyDescent="0.2">
      <c r="A12" s="16" t="s">
        <v>49</v>
      </c>
      <c r="B12" s="23">
        <v>-2</v>
      </c>
    </row>
    <row r="13" spans="1:2" x14ac:dyDescent="0.2">
      <c r="A13" s="16" t="s">
        <v>55</v>
      </c>
      <c r="B13" s="23">
        <v>-4</v>
      </c>
    </row>
    <row r="14" spans="1:2" x14ac:dyDescent="0.2">
      <c r="A14" s="16" t="s">
        <v>80</v>
      </c>
      <c r="B14" s="23">
        <v>-6</v>
      </c>
    </row>
    <row r="15" spans="1:2" x14ac:dyDescent="0.2">
      <c r="A15" s="16" t="s">
        <v>107</v>
      </c>
      <c r="B15" s="23">
        <v>-10</v>
      </c>
    </row>
    <row r="16" spans="1:2" x14ac:dyDescent="0.2">
      <c r="A16" s="18" t="s">
        <v>99</v>
      </c>
      <c r="B16" s="23">
        <v>-51</v>
      </c>
    </row>
    <row r="17" spans="1:2" x14ac:dyDescent="0.2">
      <c r="A17" s="12" t="s">
        <v>104</v>
      </c>
      <c r="B17" s="20">
        <v>8</v>
      </c>
    </row>
    <row r="19" spans="1:2" x14ac:dyDescent="0.2">
      <c r="A19" s="17" t="s">
        <v>144</v>
      </c>
    </row>
    <row r="35" spans="1:6" x14ac:dyDescent="0.2">
      <c r="A35" s="6"/>
      <c r="B35" s="62">
        <v>2013</v>
      </c>
      <c r="C35" s="62">
        <v>2014</v>
      </c>
      <c r="D35" s="62">
        <v>2015</v>
      </c>
      <c r="E35" s="63">
        <v>2016</v>
      </c>
      <c r="F35" s="64" t="s">
        <v>4</v>
      </c>
    </row>
    <row r="36" spans="1:6" x14ac:dyDescent="0.2">
      <c r="A36" s="4" t="s">
        <v>23</v>
      </c>
      <c r="B36" s="65">
        <v>2559498</v>
      </c>
      <c r="C36" s="65">
        <v>2517138</v>
      </c>
      <c r="D36" s="65">
        <v>2534594</v>
      </c>
      <c r="E36" s="6"/>
      <c r="F36" s="30">
        <f>(E36-D36)/D36</f>
        <v>-1</v>
      </c>
    </row>
    <row r="37" spans="1:6" x14ac:dyDescent="0.2">
      <c r="A37" s="4" t="s">
        <v>24</v>
      </c>
      <c r="B37" s="66">
        <v>2531837</v>
      </c>
      <c r="C37" s="66">
        <f>C36-C67</f>
        <v>2492243</v>
      </c>
      <c r="D37" s="66">
        <f>2534594-32139</f>
        <v>2502455</v>
      </c>
      <c r="E37" s="66">
        <v>2705691</v>
      </c>
      <c r="F37" s="30">
        <f t="shared" ref="F37:F100" si="0">(E37-D37)/D37</f>
        <v>8.1214647216433455E-2</v>
      </c>
    </row>
    <row r="38" spans="1:6" x14ac:dyDescent="0.2">
      <c r="A38" s="5" t="s">
        <v>25</v>
      </c>
      <c r="B38" s="67">
        <v>323624</v>
      </c>
      <c r="C38" s="67">
        <v>306584</v>
      </c>
      <c r="D38" s="67">
        <v>290679</v>
      </c>
      <c r="E38" s="67">
        <v>403727.49277919723</v>
      </c>
      <c r="F38" s="30">
        <f t="shared" si="0"/>
        <v>0.38891179885439686</v>
      </c>
    </row>
    <row r="39" spans="1:6" x14ac:dyDescent="0.2">
      <c r="A39" s="6" t="s">
        <v>26</v>
      </c>
      <c r="B39" s="68">
        <v>233308</v>
      </c>
      <c r="C39" s="68">
        <f>SUM(C40:C43)</f>
        <v>220160</v>
      </c>
      <c r="D39" s="69">
        <v>195063</v>
      </c>
      <c r="E39" s="68">
        <v>309534</v>
      </c>
      <c r="F39" s="30">
        <f t="shared" si="0"/>
        <v>0.58684117438981254</v>
      </c>
    </row>
    <row r="40" spans="1:6" x14ac:dyDescent="0.2">
      <c r="A40" s="7" t="s">
        <v>27</v>
      </c>
      <c r="B40" s="70">
        <v>68059</v>
      </c>
      <c r="C40" s="70">
        <v>70187</v>
      </c>
      <c r="D40" s="70">
        <v>60494</v>
      </c>
      <c r="E40" s="70">
        <v>68460.946960098168</v>
      </c>
      <c r="F40" s="30">
        <f t="shared" si="0"/>
        <v>0.13169813469266653</v>
      </c>
    </row>
    <row r="41" spans="1:6" x14ac:dyDescent="0.2">
      <c r="A41" s="7" t="s">
        <v>28</v>
      </c>
      <c r="B41" s="70">
        <v>103877</v>
      </c>
      <c r="C41" s="70">
        <v>93831</v>
      </c>
      <c r="D41" s="70">
        <v>82997</v>
      </c>
      <c r="E41" s="70">
        <v>183923.70268372571</v>
      </c>
      <c r="F41" s="30">
        <f t="shared" si="0"/>
        <v>1.2160283225143766</v>
      </c>
    </row>
    <row r="42" spans="1:6" x14ac:dyDescent="0.2">
      <c r="A42" s="7" t="s">
        <v>29</v>
      </c>
      <c r="B42" s="70">
        <v>51994</v>
      </c>
      <c r="C42" s="70">
        <v>46783</v>
      </c>
      <c r="D42" s="70">
        <v>43605</v>
      </c>
      <c r="E42" s="70">
        <v>50843.533703817578</v>
      </c>
      <c r="F42" s="30">
        <f t="shared" si="0"/>
        <v>0.16600237825519043</v>
      </c>
    </row>
    <row r="43" spans="1:6" x14ac:dyDescent="0.2">
      <c r="A43" s="7" t="s">
        <v>30</v>
      </c>
      <c r="B43" s="70">
        <v>9378</v>
      </c>
      <c r="C43" s="70">
        <v>9359</v>
      </c>
      <c r="D43" s="70">
        <v>7967</v>
      </c>
      <c r="E43" s="70">
        <v>6305.6001792670913</v>
      </c>
      <c r="F43" s="30">
        <f t="shared" si="0"/>
        <v>-0.20853518523069017</v>
      </c>
    </row>
    <row r="44" spans="1:6" x14ac:dyDescent="0.2">
      <c r="A44" s="6" t="s">
        <v>31</v>
      </c>
      <c r="B44" s="68">
        <v>80285</v>
      </c>
      <c r="C44" s="68">
        <v>76899</v>
      </c>
      <c r="D44" s="68">
        <v>80822</v>
      </c>
      <c r="E44" s="68">
        <v>81279.513380804347</v>
      </c>
      <c r="F44" s="30">
        <f t="shared" si="0"/>
        <v>5.6607530227456206E-3</v>
      </c>
    </row>
    <row r="45" spans="1:6" x14ac:dyDescent="0.2">
      <c r="A45" s="6" t="s">
        <v>32</v>
      </c>
      <c r="B45" s="68">
        <v>10030</v>
      </c>
      <c r="C45" s="68">
        <v>9525</v>
      </c>
      <c r="D45" s="68">
        <v>14795</v>
      </c>
      <c r="E45" s="68">
        <v>12914.195871484269</v>
      </c>
      <c r="F45" s="30">
        <f t="shared" si="0"/>
        <v>-0.12712430743600747</v>
      </c>
    </row>
    <row r="46" spans="1:6" x14ac:dyDescent="0.2">
      <c r="A46" s="8" t="s">
        <v>33</v>
      </c>
      <c r="B46" s="71">
        <v>74192</v>
      </c>
      <c r="C46" s="71">
        <v>78851</v>
      </c>
      <c r="D46" s="71">
        <v>75335</v>
      </c>
      <c r="E46" s="71">
        <v>75058.648431242676</v>
      </c>
      <c r="F46" s="30">
        <f t="shared" si="0"/>
        <v>-3.6683024989357343E-3</v>
      </c>
    </row>
    <row r="47" spans="1:6" x14ac:dyDescent="0.2">
      <c r="A47" s="6" t="s">
        <v>34</v>
      </c>
      <c r="B47" s="68">
        <v>21910</v>
      </c>
      <c r="C47" s="68">
        <v>20731</v>
      </c>
      <c r="D47" s="68">
        <v>20742</v>
      </c>
      <c r="E47" s="68">
        <v>19096.712527083226</v>
      </c>
      <c r="F47" s="30">
        <f t="shared" si="0"/>
        <v>-7.9321544350437478E-2</v>
      </c>
    </row>
    <row r="48" spans="1:6" x14ac:dyDescent="0.2">
      <c r="A48" s="6" t="s">
        <v>35</v>
      </c>
      <c r="B48" s="68">
        <v>31503</v>
      </c>
      <c r="C48" s="68">
        <v>31540</v>
      </c>
      <c r="D48" s="68">
        <v>30023</v>
      </c>
      <c r="E48" s="68">
        <v>33240.623528111311</v>
      </c>
      <c r="F48" s="30">
        <f t="shared" si="0"/>
        <v>0.10717195244017291</v>
      </c>
    </row>
    <row r="49" spans="1:10" x14ac:dyDescent="0.2">
      <c r="A49" s="6" t="s">
        <v>36</v>
      </c>
      <c r="B49" s="68">
        <v>18600</v>
      </c>
      <c r="C49" s="68">
        <v>18130</v>
      </c>
      <c r="D49" s="68">
        <v>17309</v>
      </c>
      <c r="E49" s="68">
        <v>16726.61046468612</v>
      </c>
      <c r="F49" s="30">
        <f t="shared" si="0"/>
        <v>-3.3646630961573727E-2</v>
      </c>
    </row>
    <row r="50" spans="1:10" x14ac:dyDescent="0.2">
      <c r="A50" s="6" t="s">
        <v>37</v>
      </c>
      <c r="B50" s="68">
        <v>2179</v>
      </c>
      <c r="C50" s="68">
        <v>8449</v>
      </c>
      <c r="D50" s="68">
        <v>7262</v>
      </c>
      <c r="E50" s="68">
        <v>5994.7019113620245</v>
      </c>
      <c r="F50" s="30">
        <f t="shared" si="0"/>
        <v>-0.17451089075158022</v>
      </c>
    </row>
    <row r="51" spans="1:10" x14ac:dyDescent="0.2">
      <c r="A51" s="8" t="s">
        <v>38</v>
      </c>
      <c r="B51" s="71">
        <v>243361</v>
      </c>
      <c r="C51" s="71">
        <v>258459</v>
      </c>
      <c r="D51" s="71">
        <v>259990</v>
      </c>
      <c r="E51" s="71">
        <v>375765.78778696241</v>
      </c>
      <c r="F51" s="30">
        <f t="shared" si="0"/>
        <v>0.44530861874288397</v>
      </c>
    </row>
    <row r="52" spans="1:10" x14ac:dyDescent="0.2">
      <c r="A52" s="6" t="s">
        <v>39</v>
      </c>
      <c r="B52" s="68">
        <v>77469</v>
      </c>
      <c r="C52" s="68">
        <v>83935</v>
      </c>
      <c r="D52" s="68">
        <v>90405</v>
      </c>
      <c r="E52" s="68">
        <v>82796.654506207327</v>
      </c>
      <c r="F52" s="30">
        <f t="shared" si="0"/>
        <v>-8.4158459087358806E-2</v>
      </c>
    </row>
    <row r="53" spans="1:10" x14ac:dyDescent="0.2">
      <c r="A53" s="6" t="s">
        <v>40</v>
      </c>
      <c r="B53" s="68">
        <v>112445</v>
      </c>
      <c r="C53" s="68">
        <v>127063</v>
      </c>
      <c r="D53" s="68">
        <v>124765</v>
      </c>
      <c r="E53" s="68">
        <v>243755.7069945251</v>
      </c>
      <c r="F53" s="30">
        <f t="shared" si="0"/>
        <v>0.95371864701258446</v>
      </c>
    </row>
    <row r="54" spans="1:10" x14ac:dyDescent="0.2">
      <c r="A54" s="6" t="s">
        <v>41</v>
      </c>
      <c r="B54" s="68">
        <v>2466</v>
      </c>
      <c r="C54" s="68">
        <v>3874</v>
      </c>
      <c r="D54" s="68">
        <v>2543</v>
      </c>
      <c r="E54" s="68">
        <v>1114.3577779778752</v>
      </c>
      <c r="F54" s="30">
        <f t="shared" si="0"/>
        <v>-0.56179403146760709</v>
      </c>
    </row>
    <row r="55" spans="1:10" x14ac:dyDescent="0.2">
      <c r="A55" s="6" t="s">
        <v>42</v>
      </c>
      <c r="B55" s="68">
        <v>19015</v>
      </c>
      <c r="C55" s="68">
        <v>16277</v>
      </c>
      <c r="D55" s="68">
        <v>16851</v>
      </c>
      <c r="E55" s="68">
        <v>18247.499427477022</v>
      </c>
      <c r="F55" s="30">
        <f t="shared" si="0"/>
        <v>8.2873385999467183E-2</v>
      </c>
    </row>
    <row r="56" spans="1:10" x14ac:dyDescent="0.2">
      <c r="A56" s="6" t="s">
        <v>43</v>
      </c>
      <c r="B56" s="68">
        <v>30971</v>
      </c>
      <c r="C56" s="68">
        <v>26362</v>
      </c>
      <c r="D56" s="68">
        <v>24344</v>
      </c>
      <c r="E56" s="68">
        <v>28053.518631627205</v>
      </c>
      <c r="F56" s="30">
        <f t="shared" si="0"/>
        <v>0.15237917481215923</v>
      </c>
    </row>
    <row r="57" spans="1:10" x14ac:dyDescent="0.2">
      <c r="A57" s="6" t="s">
        <v>44</v>
      </c>
      <c r="B57" s="68">
        <v>995</v>
      </c>
      <c r="C57" s="68">
        <v>949</v>
      </c>
      <c r="D57" s="68">
        <v>1081</v>
      </c>
      <c r="E57" s="68">
        <v>1798.0504491478669</v>
      </c>
      <c r="F57" s="30">
        <f t="shared" si="0"/>
        <v>0.66332141456786942</v>
      </c>
    </row>
    <row r="58" spans="1:10" x14ac:dyDescent="0.2">
      <c r="A58" s="8" t="s">
        <v>45</v>
      </c>
      <c r="B58" s="71">
        <v>36201</v>
      </c>
      <c r="C58" s="71">
        <v>38034</v>
      </c>
      <c r="D58" s="71">
        <v>33691</v>
      </c>
      <c r="E58" s="71">
        <v>49477.739243101962</v>
      </c>
      <c r="F58" s="30">
        <f t="shared" si="0"/>
        <v>0.46857437425727827</v>
      </c>
      <c r="J58" s="23" t="s">
        <v>105</v>
      </c>
    </row>
    <row r="59" spans="1:10" x14ac:dyDescent="0.2">
      <c r="A59" s="6" t="s">
        <v>46</v>
      </c>
      <c r="B59" s="68">
        <v>28278</v>
      </c>
      <c r="C59" s="68">
        <v>33115</v>
      </c>
      <c r="D59" s="68">
        <v>28682</v>
      </c>
      <c r="E59" s="68">
        <v>34294.994174884159</v>
      </c>
      <c r="F59" s="30">
        <f t="shared" si="0"/>
        <v>0.19569744700105152</v>
      </c>
    </row>
    <row r="60" spans="1:10" x14ac:dyDescent="0.2">
      <c r="A60" s="6" t="s">
        <v>47</v>
      </c>
      <c r="B60" s="68">
        <v>7922</v>
      </c>
      <c r="C60" s="68">
        <v>4919</v>
      </c>
      <c r="D60" s="68">
        <v>5009</v>
      </c>
      <c r="E60" s="68">
        <v>15182.745068217797</v>
      </c>
      <c r="F60" s="30">
        <f t="shared" si="0"/>
        <v>2.0310930461604704</v>
      </c>
    </row>
    <row r="61" spans="1:10" x14ac:dyDescent="0.2">
      <c r="A61" s="8" t="s">
        <v>48</v>
      </c>
      <c r="B61" s="71">
        <v>72417</v>
      </c>
      <c r="C61" s="71">
        <v>64686</v>
      </c>
      <c r="D61" s="71">
        <v>69345</v>
      </c>
      <c r="E61" s="71"/>
      <c r="F61" s="30">
        <f t="shared" si="0"/>
        <v>-1</v>
      </c>
    </row>
    <row r="62" spans="1:10" x14ac:dyDescent="0.2">
      <c r="A62" s="8" t="s">
        <v>49</v>
      </c>
      <c r="B62" s="71">
        <v>44756</v>
      </c>
      <c r="C62" s="71">
        <f>C61-C67</f>
        <v>39791</v>
      </c>
      <c r="D62" s="71">
        <f>69345-32139</f>
        <v>37206</v>
      </c>
      <c r="E62" s="71">
        <v>36622</v>
      </c>
      <c r="F62" s="30">
        <f t="shared" si="0"/>
        <v>-1.5696393054883621E-2</v>
      </c>
    </row>
    <row r="63" spans="1:10" x14ac:dyDescent="0.2">
      <c r="A63" s="6" t="s">
        <v>50</v>
      </c>
      <c r="B63" s="68">
        <v>26562</v>
      </c>
      <c r="C63" s="68">
        <v>24464</v>
      </c>
      <c r="D63" s="68">
        <v>24143</v>
      </c>
      <c r="E63" s="68">
        <v>23814.15262179614</v>
      </c>
      <c r="F63" s="30">
        <f t="shared" si="0"/>
        <v>-1.3620816725504701E-2</v>
      </c>
    </row>
    <row r="64" spans="1:10" x14ac:dyDescent="0.2">
      <c r="A64" s="6" t="s">
        <v>51</v>
      </c>
      <c r="B64" s="68">
        <v>10006</v>
      </c>
      <c r="C64" s="68">
        <v>9009</v>
      </c>
      <c r="D64" s="68">
        <v>8124</v>
      </c>
      <c r="E64" s="68">
        <v>7549.8679253103082</v>
      </c>
      <c r="F64" s="30">
        <f t="shared" si="0"/>
        <v>-7.0671107174998984E-2</v>
      </c>
    </row>
    <row r="65" spans="1:11" x14ac:dyDescent="0.2">
      <c r="A65" s="6" t="s">
        <v>52</v>
      </c>
      <c r="B65" s="68">
        <v>471</v>
      </c>
      <c r="C65" s="68">
        <v>1220</v>
      </c>
      <c r="D65" s="68">
        <v>319</v>
      </c>
      <c r="E65" s="68">
        <v>224.07769436249529</v>
      </c>
      <c r="F65" s="30">
        <f t="shared" si="0"/>
        <v>-0.29756208663794581</v>
      </c>
    </row>
    <row r="66" spans="1:11" x14ac:dyDescent="0.2">
      <c r="A66" s="6" t="s">
        <v>53</v>
      </c>
      <c r="B66" s="68">
        <v>7716</v>
      </c>
      <c r="C66" s="68">
        <v>5098</v>
      </c>
      <c r="D66" s="68">
        <v>4621</v>
      </c>
      <c r="E66" s="68">
        <v>5034.2776951402657</v>
      </c>
      <c r="F66" s="30">
        <f t="shared" si="0"/>
        <v>8.9434688409492674E-2</v>
      </c>
    </row>
    <row r="67" spans="1:11" x14ac:dyDescent="0.2">
      <c r="A67" s="9" t="s">
        <v>54</v>
      </c>
      <c r="B67" s="72">
        <v>27661</v>
      </c>
      <c r="C67" s="72">
        <v>24895</v>
      </c>
      <c r="D67" s="72">
        <v>32139</v>
      </c>
      <c r="E67" s="6"/>
      <c r="F67" s="30">
        <f t="shared" si="0"/>
        <v>-1</v>
      </c>
      <c r="K67" s="23" t="s">
        <v>105</v>
      </c>
    </row>
    <row r="68" spans="1:11" x14ac:dyDescent="0.2">
      <c r="A68" s="8" t="s">
        <v>55</v>
      </c>
      <c r="B68" s="71">
        <v>675254</v>
      </c>
      <c r="C68" s="71">
        <v>626797</v>
      </c>
      <c r="D68" s="71">
        <v>610301</v>
      </c>
      <c r="E68" s="71">
        <f>E69+E79</f>
        <v>586648</v>
      </c>
      <c r="F68" s="30">
        <f t="shared" si="0"/>
        <v>-3.8756285832728443E-2</v>
      </c>
    </row>
    <row r="69" spans="1:11" x14ac:dyDescent="0.2">
      <c r="A69" s="10" t="s">
        <v>56</v>
      </c>
      <c r="B69" s="73">
        <v>652229</v>
      </c>
      <c r="C69" s="73">
        <v>604458</v>
      </c>
      <c r="D69" s="73">
        <v>587169</v>
      </c>
      <c r="E69" s="73">
        <v>560255</v>
      </c>
      <c r="F69" s="30">
        <f t="shared" si="0"/>
        <v>-4.5836888527834407E-2</v>
      </c>
    </row>
    <row r="70" spans="1:11" x14ac:dyDescent="0.2">
      <c r="A70" s="7" t="s">
        <v>57</v>
      </c>
      <c r="B70" s="70">
        <v>26507</v>
      </c>
      <c r="C70" s="70">
        <v>21370</v>
      </c>
      <c r="D70" s="70">
        <v>21023</v>
      </c>
      <c r="E70" s="70">
        <v>22227.881864876716</v>
      </c>
      <c r="F70" s="30">
        <f t="shared" si="0"/>
        <v>5.7312556004219931E-2</v>
      </c>
    </row>
    <row r="71" spans="1:11" x14ac:dyDescent="0.2">
      <c r="A71" s="7" t="s">
        <v>58</v>
      </c>
      <c r="B71" s="70">
        <v>388188</v>
      </c>
      <c r="C71" s="70">
        <v>368730</v>
      </c>
      <c r="D71" s="70">
        <v>351721</v>
      </c>
      <c r="E71" s="70">
        <v>325739.68673430482</v>
      </c>
      <c r="F71" s="30">
        <f t="shared" si="0"/>
        <v>-7.3869098705210037E-2</v>
      </c>
    </row>
    <row r="72" spans="1:11" x14ac:dyDescent="0.2">
      <c r="A72" s="7" t="s">
        <v>59</v>
      </c>
      <c r="B72" s="70">
        <v>149190</v>
      </c>
      <c r="C72" s="70">
        <v>127832</v>
      </c>
      <c r="D72" s="70">
        <v>135999</v>
      </c>
      <c r="E72" s="70">
        <v>130108.05940932478</v>
      </c>
      <c r="F72" s="30">
        <f t="shared" si="0"/>
        <v>-4.3316058137745292E-2</v>
      </c>
    </row>
    <row r="73" spans="1:11" x14ac:dyDescent="0.2">
      <c r="A73" s="7" t="s">
        <v>60</v>
      </c>
      <c r="B73" s="70">
        <v>41699</v>
      </c>
      <c r="C73" s="70">
        <v>38901</v>
      </c>
      <c r="D73" s="70">
        <v>38145</v>
      </c>
      <c r="E73" s="70">
        <v>36698.181662061899</v>
      </c>
      <c r="F73" s="30">
        <f t="shared" si="0"/>
        <v>-3.7929436045041308E-2</v>
      </c>
    </row>
    <row r="74" spans="1:11" x14ac:dyDescent="0.2">
      <c r="A74" s="7" t="s">
        <v>61</v>
      </c>
      <c r="B74" s="74">
        <v>817</v>
      </c>
      <c r="C74" s="74">
        <v>2441</v>
      </c>
      <c r="D74" s="74">
        <v>2025</v>
      </c>
      <c r="E74" s="74">
        <v>3269.1711966644007</v>
      </c>
      <c r="F74" s="30">
        <f t="shared" si="0"/>
        <v>0.61440552921698799</v>
      </c>
    </row>
    <row r="75" spans="1:11" x14ac:dyDescent="0.2">
      <c r="A75" s="7" t="s">
        <v>62</v>
      </c>
      <c r="B75" s="70">
        <v>26679</v>
      </c>
      <c r="C75" s="70">
        <v>23153</v>
      </c>
      <c r="D75" s="70">
        <v>23385</v>
      </c>
      <c r="E75" s="70">
        <v>31342.801541862402</v>
      </c>
      <c r="F75" s="30">
        <f t="shared" si="0"/>
        <v>0.34029512687031865</v>
      </c>
    </row>
    <row r="76" spans="1:11" x14ac:dyDescent="0.2">
      <c r="A76" s="7" t="s">
        <v>63</v>
      </c>
      <c r="B76" s="70">
        <v>872</v>
      </c>
      <c r="C76" s="70">
        <v>1149</v>
      </c>
      <c r="D76" s="70">
        <v>862</v>
      </c>
      <c r="E76" s="70">
        <v>582.19225246152087</v>
      </c>
      <c r="F76" s="30">
        <f t="shared" si="0"/>
        <v>-0.32460295538106626</v>
      </c>
    </row>
    <row r="77" spans="1:11" x14ac:dyDescent="0.2">
      <c r="A77" s="7" t="s">
        <v>64</v>
      </c>
      <c r="B77" s="70">
        <v>6689</v>
      </c>
      <c r="C77" s="70">
        <v>1309</v>
      </c>
      <c r="D77" s="70">
        <v>492</v>
      </c>
      <c r="E77" s="70">
        <v>89.339517397291914</v>
      </c>
      <c r="F77" s="30">
        <f t="shared" si="0"/>
        <v>-0.81841561504615468</v>
      </c>
    </row>
    <row r="78" spans="1:11" x14ac:dyDescent="0.2">
      <c r="A78" s="7" t="s">
        <v>65</v>
      </c>
      <c r="B78" s="70">
        <v>11588</v>
      </c>
      <c r="C78" s="70">
        <v>19574</v>
      </c>
      <c r="D78" s="70">
        <v>13517</v>
      </c>
      <c r="E78" s="70">
        <v>10197.779420922887</v>
      </c>
      <c r="F78" s="30">
        <f t="shared" si="0"/>
        <v>-0.24555896863779783</v>
      </c>
    </row>
    <row r="79" spans="1:11" x14ac:dyDescent="0.2">
      <c r="A79" s="10" t="s">
        <v>66</v>
      </c>
      <c r="B79" s="73">
        <v>23025</v>
      </c>
      <c r="C79" s="73">
        <v>22339</v>
      </c>
      <c r="D79" s="73">
        <v>23132</v>
      </c>
      <c r="E79" s="73">
        <v>26393</v>
      </c>
      <c r="F79" s="30">
        <f t="shared" si="0"/>
        <v>0.14097354314369703</v>
      </c>
    </row>
    <row r="80" spans="1:11" x14ac:dyDescent="0.2">
      <c r="A80" s="7" t="s">
        <v>67</v>
      </c>
      <c r="B80" s="70">
        <v>15874</v>
      </c>
      <c r="C80" s="70">
        <v>14656</v>
      </c>
      <c r="D80" s="70">
        <v>15447</v>
      </c>
      <c r="E80" s="70">
        <v>14190.374694389564</v>
      </c>
      <c r="F80" s="30">
        <f t="shared" si="0"/>
        <v>-8.1350767502455887E-2</v>
      </c>
    </row>
    <row r="81" spans="1:6" x14ac:dyDescent="0.2">
      <c r="A81" s="7" t="s">
        <v>68</v>
      </c>
      <c r="B81" s="70">
        <v>7117</v>
      </c>
      <c r="C81" s="70">
        <v>7523</v>
      </c>
      <c r="D81" s="70">
        <v>6952</v>
      </c>
      <c r="E81" s="70">
        <v>7590.2740701007269</v>
      </c>
      <c r="F81" s="30">
        <f t="shared" si="0"/>
        <v>9.1811575100795018E-2</v>
      </c>
    </row>
    <row r="82" spans="1:6" x14ac:dyDescent="0.2">
      <c r="A82" s="7" t="s">
        <v>69</v>
      </c>
      <c r="B82" s="70">
        <v>33</v>
      </c>
      <c r="C82" s="70">
        <v>161</v>
      </c>
      <c r="D82" s="70">
        <v>732</v>
      </c>
      <c r="E82" s="70">
        <v>4612.4457411198518</v>
      </c>
      <c r="F82" s="30">
        <f t="shared" si="0"/>
        <v>5.3011553840435131</v>
      </c>
    </row>
    <row r="83" spans="1:6" x14ac:dyDescent="0.2">
      <c r="A83" s="8" t="s">
        <v>70</v>
      </c>
      <c r="B83" s="71">
        <v>85325</v>
      </c>
      <c r="C83" s="71">
        <v>89290</v>
      </c>
      <c r="D83" s="71">
        <v>110807</v>
      </c>
      <c r="E83" s="71">
        <v>119974</v>
      </c>
      <c r="F83" s="30">
        <f t="shared" si="0"/>
        <v>8.2729430451144781E-2</v>
      </c>
    </row>
    <row r="84" spans="1:6" x14ac:dyDescent="0.2">
      <c r="A84" s="6" t="s">
        <v>71</v>
      </c>
      <c r="B84" s="68">
        <v>21039</v>
      </c>
      <c r="C84" s="68">
        <v>15833</v>
      </c>
      <c r="D84" s="68">
        <v>19820</v>
      </c>
      <c r="E84" s="68">
        <v>24056.835717821807</v>
      </c>
      <c r="F84" s="30">
        <f t="shared" si="0"/>
        <v>0.21376567698394583</v>
      </c>
    </row>
    <row r="85" spans="1:6" x14ac:dyDescent="0.2">
      <c r="A85" s="6" t="s">
        <v>72</v>
      </c>
      <c r="B85" s="68">
        <v>37390</v>
      </c>
      <c r="C85" s="68">
        <v>44868</v>
      </c>
      <c r="D85" s="68">
        <v>53399</v>
      </c>
      <c r="E85" s="68">
        <v>54698.764456916666</v>
      </c>
      <c r="F85" s="30">
        <f t="shared" si="0"/>
        <v>2.4340614185971009E-2</v>
      </c>
    </row>
    <row r="86" spans="1:6" x14ac:dyDescent="0.2">
      <c r="A86" s="6" t="s">
        <v>73</v>
      </c>
      <c r="B86" s="68">
        <v>604</v>
      </c>
      <c r="C86" s="68">
        <v>8455</v>
      </c>
      <c r="D86" s="68">
        <v>7061</v>
      </c>
      <c r="E86" s="68">
        <v>12351.476326655034</v>
      </c>
      <c r="F86" s="30">
        <f t="shared" si="0"/>
        <v>0.74925312656210652</v>
      </c>
    </row>
    <row r="87" spans="1:6" x14ac:dyDescent="0.2">
      <c r="A87" s="6" t="s">
        <v>74</v>
      </c>
      <c r="B87" s="68">
        <v>22041</v>
      </c>
      <c r="C87" s="68">
        <v>13420</v>
      </c>
      <c r="D87" s="68">
        <v>23750</v>
      </c>
      <c r="E87" s="68">
        <v>24530.147647596357</v>
      </c>
      <c r="F87" s="30">
        <f t="shared" si="0"/>
        <v>3.284832200405715E-2</v>
      </c>
    </row>
    <row r="88" spans="1:6" x14ac:dyDescent="0.2">
      <c r="A88" s="6" t="s">
        <v>75</v>
      </c>
      <c r="B88" s="68">
        <v>4251</v>
      </c>
      <c r="C88" s="68">
        <v>6714</v>
      </c>
      <c r="D88" s="68">
        <v>6777</v>
      </c>
      <c r="E88" s="68">
        <v>4337.2595622427525</v>
      </c>
      <c r="F88" s="30">
        <f t="shared" si="0"/>
        <v>-0.36000301575287702</v>
      </c>
    </row>
    <row r="89" spans="1:6" x14ac:dyDescent="0.2">
      <c r="A89" s="8" t="s">
        <v>76</v>
      </c>
      <c r="B89" s="71">
        <v>342401</v>
      </c>
      <c r="C89" s="71">
        <v>357175</v>
      </c>
      <c r="D89" s="71">
        <v>346234</v>
      </c>
      <c r="E89" s="71">
        <v>364395</v>
      </c>
      <c r="F89" s="30">
        <f t="shared" si="0"/>
        <v>5.2452965335582295E-2</v>
      </c>
    </row>
    <row r="90" spans="1:6" x14ac:dyDescent="0.2">
      <c r="A90" s="6" t="s">
        <v>77</v>
      </c>
      <c r="B90" s="68">
        <v>159208</v>
      </c>
      <c r="C90" s="68">
        <v>181131</v>
      </c>
      <c r="D90" s="68">
        <v>178399</v>
      </c>
      <c r="E90" s="68">
        <v>175022.19962889512</v>
      </c>
      <c r="F90" s="30">
        <f t="shared" si="0"/>
        <v>-1.8928359301929272E-2</v>
      </c>
    </row>
    <row r="91" spans="1:6" x14ac:dyDescent="0.2">
      <c r="A91" s="6" t="s">
        <v>78</v>
      </c>
      <c r="B91" s="68">
        <v>150452</v>
      </c>
      <c r="C91" s="68">
        <v>150539</v>
      </c>
      <c r="D91" s="68">
        <v>141883</v>
      </c>
      <c r="E91" s="68">
        <v>162083.44692760138</v>
      </c>
      <c r="F91" s="30">
        <f t="shared" si="0"/>
        <v>0.1423739766399173</v>
      </c>
    </row>
    <row r="92" spans="1:6" x14ac:dyDescent="0.2">
      <c r="A92" s="6" t="s">
        <v>79</v>
      </c>
      <c r="B92" s="68">
        <v>32742</v>
      </c>
      <c r="C92" s="68">
        <v>25506</v>
      </c>
      <c r="D92" s="68">
        <v>25951</v>
      </c>
      <c r="E92" s="68">
        <v>27289.756389471215</v>
      </c>
      <c r="F92" s="30">
        <f t="shared" si="0"/>
        <v>5.1587853626882001E-2</v>
      </c>
    </row>
    <row r="93" spans="1:6" x14ac:dyDescent="0.2">
      <c r="A93" s="8" t="s">
        <v>80</v>
      </c>
      <c r="B93" s="71">
        <v>242702</v>
      </c>
      <c r="C93" s="71">
        <v>234279</v>
      </c>
      <c r="D93" s="71">
        <v>261486</v>
      </c>
      <c r="E93" s="71">
        <v>245641</v>
      </c>
      <c r="F93" s="30">
        <f t="shared" si="0"/>
        <v>-6.0595978369778876E-2</v>
      </c>
    </row>
    <row r="94" spans="1:6" x14ac:dyDescent="0.2">
      <c r="A94" s="6" t="s">
        <v>81</v>
      </c>
      <c r="B94" s="68">
        <v>181083</v>
      </c>
      <c r="C94" s="68">
        <v>169007</v>
      </c>
      <c r="D94" s="68">
        <v>191158</v>
      </c>
      <c r="E94" s="68">
        <v>169389.64924333719</v>
      </c>
      <c r="F94" s="30">
        <f t="shared" si="0"/>
        <v>-0.11387622153748632</v>
      </c>
    </row>
    <row r="95" spans="1:6" x14ac:dyDescent="0.2">
      <c r="A95" s="6" t="s">
        <v>82</v>
      </c>
      <c r="B95" s="68">
        <v>61619</v>
      </c>
      <c r="C95" s="68">
        <v>65272</v>
      </c>
      <c r="D95" s="68">
        <v>70328</v>
      </c>
      <c r="E95" s="68">
        <v>76251.226446379878</v>
      </c>
      <c r="F95" s="30">
        <f t="shared" si="0"/>
        <v>8.4222876327776683E-2</v>
      </c>
    </row>
    <row r="96" spans="1:6" x14ac:dyDescent="0.2">
      <c r="A96" s="8" t="s">
        <v>83</v>
      </c>
      <c r="B96" s="71">
        <v>428402</v>
      </c>
      <c r="C96" s="71">
        <f>88574+332303</f>
        <v>420877</v>
      </c>
      <c r="D96" s="71">
        <v>338194</v>
      </c>
      <c r="E96" s="71">
        <f>E97+E98+E108</f>
        <v>422591</v>
      </c>
      <c r="F96" s="30">
        <f t="shared" si="0"/>
        <v>0.2495520322655044</v>
      </c>
    </row>
    <row r="97" spans="1:6" x14ac:dyDescent="0.2">
      <c r="A97" s="10" t="s">
        <v>84</v>
      </c>
      <c r="B97" s="73">
        <v>86767</v>
      </c>
      <c r="C97" s="73">
        <v>88574</v>
      </c>
      <c r="D97" s="73">
        <v>86399</v>
      </c>
      <c r="E97" s="73">
        <v>77976</v>
      </c>
      <c r="F97" s="30">
        <f t="shared" si="0"/>
        <v>-9.7489554277248577E-2</v>
      </c>
    </row>
    <row r="98" spans="1:6" x14ac:dyDescent="0.2">
      <c r="A98" s="10" t="s">
        <v>85</v>
      </c>
      <c r="B98" s="73">
        <v>246459</v>
      </c>
      <c r="C98" s="73">
        <v>245948</v>
      </c>
      <c r="D98" s="73">
        <v>251795</v>
      </c>
      <c r="E98" s="73">
        <v>266744</v>
      </c>
      <c r="F98" s="30">
        <f t="shared" si="0"/>
        <v>5.9369725371830259E-2</v>
      </c>
    </row>
    <row r="99" spans="1:6" x14ac:dyDescent="0.2">
      <c r="A99" s="7" t="s">
        <v>86</v>
      </c>
      <c r="B99" s="70">
        <v>19728</v>
      </c>
      <c r="C99" s="70">
        <v>20911</v>
      </c>
      <c r="D99" s="70">
        <v>15906</v>
      </c>
      <c r="E99" s="70">
        <v>18531.465839578294</v>
      </c>
      <c r="F99" s="30">
        <f t="shared" si="0"/>
        <v>0.16506135040728614</v>
      </c>
    </row>
    <row r="100" spans="1:6" x14ac:dyDescent="0.2">
      <c r="A100" s="7" t="s">
        <v>87</v>
      </c>
      <c r="B100" s="70">
        <v>9996</v>
      </c>
      <c r="C100" s="70">
        <v>1976</v>
      </c>
      <c r="D100" s="70">
        <v>1144</v>
      </c>
      <c r="E100" s="70">
        <v>1486.9780136493537</v>
      </c>
      <c r="F100" s="30">
        <f t="shared" si="0"/>
        <v>0.29980595598719728</v>
      </c>
    </row>
    <row r="101" spans="1:6" x14ac:dyDescent="0.2">
      <c r="A101" s="7" t="s">
        <v>88</v>
      </c>
      <c r="B101" s="70">
        <v>67651</v>
      </c>
      <c r="C101" s="70">
        <v>65234</v>
      </c>
      <c r="D101" s="70">
        <v>71980</v>
      </c>
      <c r="E101" s="70">
        <v>73342.966481065756</v>
      </c>
      <c r="F101" s="30">
        <f t="shared" ref="F101:F115" si="1">(E101-D101)/D101</f>
        <v>1.8935349834200556E-2</v>
      </c>
    </row>
    <row r="102" spans="1:6" x14ac:dyDescent="0.2">
      <c r="A102" s="7" t="s">
        <v>89</v>
      </c>
      <c r="B102" s="70">
        <v>18836</v>
      </c>
      <c r="C102" s="70">
        <v>46377</v>
      </c>
      <c r="D102" s="70">
        <v>49767</v>
      </c>
      <c r="E102" s="70">
        <v>36947.845174513765</v>
      </c>
      <c r="F102" s="30">
        <f t="shared" si="1"/>
        <v>-0.25758343531830802</v>
      </c>
    </row>
    <row r="103" spans="1:6" x14ac:dyDescent="0.2">
      <c r="A103" s="7" t="s">
        <v>90</v>
      </c>
      <c r="B103" s="70">
        <v>83003</v>
      </c>
      <c r="C103" s="70">
        <v>60465</v>
      </c>
      <c r="D103" s="70">
        <v>60946</v>
      </c>
      <c r="E103" s="70">
        <v>75310.666058982286</v>
      </c>
      <c r="F103" s="30">
        <f t="shared" si="1"/>
        <v>0.23569497684806692</v>
      </c>
    </row>
    <row r="104" spans="1:6" x14ac:dyDescent="0.2">
      <c r="A104" s="7" t="s">
        <v>91</v>
      </c>
      <c r="B104" s="70">
        <v>27231</v>
      </c>
      <c r="C104" s="70">
        <v>30009</v>
      </c>
      <c r="D104" s="70">
        <v>32766</v>
      </c>
      <c r="E104" s="70">
        <v>40930.639217501877</v>
      </c>
      <c r="F104" s="30">
        <f t="shared" si="1"/>
        <v>0.24918022393645478</v>
      </c>
    </row>
    <row r="105" spans="1:6" x14ac:dyDescent="0.2">
      <c r="A105" s="7" t="s">
        <v>92</v>
      </c>
      <c r="B105" s="70">
        <v>10780</v>
      </c>
      <c r="C105" s="70">
        <v>11568</v>
      </c>
      <c r="D105" s="70">
        <v>9767</v>
      </c>
      <c r="E105" s="70">
        <v>10122.611496349262</v>
      </c>
      <c r="F105" s="30">
        <f t="shared" si="1"/>
        <v>3.6409490769864016E-2</v>
      </c>
    </row>
    <row r="106" spans="1:6" x14ac:dyDescent="0.2">
      <c r="A106" s="7" t="s">
        <v>93</v>
      </c>
      <c r="B106" s="70">
        <v>9011</v>
      </c>
      <c r="C106" s="70">
        <v>9236</v>
      </c>
      <c r="D106" s="70">
        <v>9406</v>
      </c>
      <c r="E106" s="70">
        <v>9996.7957817015813</v>
      </c>
      <c r="F106" s="30">
        <f t="shared" si="1"/>
        <v>6.2810523251284417E-2</v>
      </c>
    </row>
    <row r="107" spans="1:6" x14ac:dyDescent="0.2">
      <c r="A107" s="7" t="s">
        <v>94</v>
      </c>
      <c r="B107" s="70">
        <v>224</v>
      </c>
      <c r="C107" s="70">
        <v>171</v>
      </c>
      <c r="D107" s="70">
        <v>112</v>
      </c>
      <c r="E107" s="70">
        <v>73.811397486577377</v>
      </c>
      <c r="F107" s="30">
        <f t="shared" si="1"/>
        <v>-0.34096966529841627</v>
      </c>
    </row>
    <row r="108" spans="1:6" x14ac:dyDescent="0.2">
      <c r="A108" s="10" t="s">
        <v>95</v>
      </c>
      <c r="B108" s="73">
        <v>95175</v>
      </c>
      <c r="C108" s="73">
        <v>86355</v>
      </c>
      <c r="D108" s="73">
        <v>88451</v>
      </c>
      <c r="E108" s="73">
        <v>77871</v>
      </c>
      <c r="F108" s="30">
        <f t="shared" si="1"/>
        <v>-0.11961424969757267</v>
      </c>
    </row>
    <row r="109" spans="1:6" x14ac:dyDescent="0.2">
      <c r="A109" s="7" t="s">
        <v>96</v>
      </c>
      <c r="B109" s="70">
        <v>76701</v>
      </c>
      <c r="C109" s="70">
        <v>76451</v>
      </c>
      <c r="D109" s="70">
        <v>73081</v>
      </c>
      <c r="E109" s="70">
        <v>59712.465344345394</v>
      </c>
      <c r="F109" s="30">
        <f t="shared" si="1"/>
        <v>-0.18292763721972341</v>
      </c>
    </row>
    <row r="110" spans="1:6" x14ac:dyDescent="0.2">
      <c r="A110" s="7" t="s">
        <v>97</v>
      </c>
      <c r="B110" s="70">
        <v>15742</v>
      </c>
      <c r="C110" s="70">
        <v>6110</v>
      </c>
      <c r="D110" s="70">
        <v>6052</v>
      </c>
      <c r="E110" s="70">
        <v>10441</v>
      </c>
      <c r="F110" s="30">
        <f t="shared" si="1"/>
        <v>0.72521480502313285</v>
      </c>
    </row>
    <row r="111" spans="1:6" x14ac:dyDescent="0.2">
      <c r="A111" s="7" t="s">
        <v>98</v>
      </c>
      <c r="B111" s="70">
        <v>2732</v>
      </c>
      <c r="C111" s="70">
        <v>3794</v>
      </c>
      <c r="D111" s="70">
        <v>9318</v>
      </c>
      <c r="E111" s="70">
        <v>7717.9557500937026</v>
      </c>
      <c r="F111" s="30">
        <f t="shared" si="1"/>
        <v>-0.17171541638831267</v>
      </c>
    </row>
    <row r="112" spans="1:6" x14ac:dyDescent="0.2">
      <c r="A112" s="8" t="s">
        <v>99</v>
      </c>
      <c r="B112" s="71">
        <v>35400</v>
      </c>
      <c r="C112" s="71">
        <v>41795</v>
      </c>
      <c r="D112" s="71">
        <v>49796</v>
      </c>
      <c r="E112" s="71">
        <v>24355</v>
      </c>
      <c r="F112" s="30">
        <f t="shared" si="1"/>
        <v>-0.51090449032050766</v>
      </c>
    </row>
    <row r="113" spans="1:6" x14ac:dyDescent="0.2">
      <c r="A113" s="6" t="s">
        <v>100</v>
      </c>
      <c r="B113" s="68">
        <v>24370</v>
      </c>
      <c r="C113" s="68">
        <v>27408</v>
      </c>
      <c r="D113" s="68">
        <v>20064</v>
      </c>
      <c r="E113" s="68">
        <v>22123.316344724673</v>
      </c>
      <c r="F113" s="30">
        <f t="shared" si="1"/>
        <v>0.10263737762782463</v>
      </c>
    </row>
    <row r="114" spans="1:6" x14ac:dyDescent="0.2">
      <c r="A114" s="6" t="s">
        <v>101</v>
      </c>
      <c r="B114" s="68">
        <v>3538</v>
      </c>
      <c r="C114" s="68">
        <v>4938</v>
      </c>
      <c r="D114" s="68">
        <v>4171</v>
      </c>
      <c r="E114" s="6"/>
      <c r="F114" s="30">
        <f t="shared" si="1"/>
        <v>-1</v>
      </c>
    </row>
    <row r="115" spans="1:6" x14ac:dyDescent="0.2">
      <c r="A115" s="6" t="s">
        <v>102</v>
      </c>
      <c r="B115" s="68">
        <v>7492</v>
      </c>
      <c r="C115" s="68">
        <v>9449</v>
      </c>
      <c r="D115" s="68">
        <v>25561</v>
      </c>
      <c r="E115" s="68">
        <v>2232.0971493890402</v>
      </c>
      <c r="F115" s="30">
        <f t="shared" si="1"/>
        <v>-0.91267567194597088</v>
      </c>
    </row>
    <row r="116" spans="1:6" x14ac:dyDescent="0.2">
      <c r="A116" s="11" t="s">
        <v>103</v>
      </c>
      <c r="B116" s="75">
        <v>220</v>
      </c>
      <c r="C116" s="75">
        <v>310</v>
      </c>
      <c r="D116" s="75">
        <v>285</v>
      </c>
      <c r="E116" s="75">
        <v>1435.415</v>
      </c>
      <c r="F116" s="30">
        <f>(E116-D116)/D116</f>
        <v>4.0365438596491225</v>
      </c>
    </row>
    <row r="118" spans="1:6" x14ac:dyDescent="0.2">
      <c r="A118" s="13"/>
    </row>
    <row r="119" spans="1:6" x14ac:dyDescent="0.2">
      <c r="C119" s="49"/>
    </row>
    <row r="135" spans="1:1" x14ac:dyDescent="0.2">
      <c r="A135" s="14"/>
    </row>
  </sheetData>
  <sortState ref="A87:K99">
    <sortCondition descending="1" ref="B87:B99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21" sqref="D21"/>
    </sheetView>
  </sheetViews>
  <sheetFormatPr baseColWidth="10" defaultRowHeight="11.25" x14ac:dyDescent="0.2"/>
  <cols>
    <col min="1" max="1" width="4.7109375" style="23" customWidth="1"/>
    <col min="2" max="2" width="25.5703125" style="23" customWidth="1"/>
    <col min="3" max="16384" width="11.42578125" style="23"/>
  </cols>
  <sheetData>
    <row r="1" spans="1:4" x14ac:dyDescent="0.2">
      <c r="B1" s="24" t="s">
        <v>151</v>
      </c>
    </row>
    <row r="2" spans="1:4" x14ac:dyDescent="0.2">
      <c r="B2" s="23" t="s">
        <v>21</v>
      </c>
    </row>
    <row r="3" spans="1:4" x14ac:dyDescent="0.2">
      <c r="B3" s="54"/>
      <c r="C3" s="96">
        <v>2015</v>
      </c>
      <c r="D3" s="96">
        <v>2016</v>
      </c>
    </row>
    <row r="4" spans="1:4" x14ac:dyDescent="0.2">
      <c r="A4" s="23">
        <v>1</v>
      </c>
      <c r="B4" s="55" t="s">
        <v>11</v>
      </c>
      <c r="C4" s="56">
        <v>2206</v>
      </c>
      <c r="D4" s="57">
        <v>2264</v>
      </c>
    </row>
    <row r="5" spans="1:4" x14ac:dyDescent="0.2">
      <c r="A5" s="23">
        <v>2</v>
      </c>
      <c r="B5" s="58" t="s">
        <v>12</v>
      </c>
      <c r="C5" s="59">
        <v>721</v>
      </c>
      <c r="D5" s="23">
        <v>817</v>
      </c>
    </row>
    <row r="6" spans="1:4" x14ac:dyDescent="0.2">
      <c r="A6" s="23">
        <v>3</v>
      </c>
      <c r="B6" s="58" t="s">
        <v>13</v>
      </c>
      <c r="C6" s="23">
        <v>438</v>
      </c>
      <c r="D6" s="23">
        <v>437</v>
      </c>
    </row>
    <row r="7" spans="1:4" x14ac:dyDescent="0.2">
      <c r="A7" s="23">
        <v>4</v>
      </c>
      <c r="B7" s="58" t="s">
        <v>14</v>
      </c>
      <c r="C7" s="23">
        <v>396</v>
      </c>
      <c r="D7" s="23">
        <v>419</v>
      </c>
    </row>
    <row r="8" spans="1:4" x14ac:dyDescent="0.2">
      <c r="A8" s="23">
        <v>5</v>
      </c>
      <c r="B8" s="58" t="s">
        <v>15</v>
      </c>
      <c r="C8" s="23">
        <v>340</v>
      </c>
      <c r="D8" s="23">
        <v>352</v>
      </c>
    </row>
    <row r="9" spans="1:4" x14ac:dyDescent="0.2">
      <c r="A9" s="23">
        <v>6</v>
      </c>
      <c r="B9" s="58" t="s">
        <v>16</v>
      </c>
      <c r="C9" s="23">
        <v>250</v>
      </c>
      <c r="D9" s="23">
        <v>217</v>
      </c>
    </row>
    <row r="10" spans="1:4" x14ac:dyDescent="0.2">
      <c r="A10" s="23">
        <v>7</v>
      </c>
      <c r="B10" s="58" t="s">
        <v>17</v>
      </c>
      <c r="C10" s="23">
        <v>220</v>
      </c>
      <c r="D10" s="23">
        <v>206</v>
      </c>
    </row>
    <row r="11" spans="1:4" x14ac:dyDescent="0.2">
      <c r="A11" s="23">
        <v>8</v>
      </c>
      <c r="B11" s="58" t="s">
        <v>18</v>
      </c>
      <c r="C11" s="23">
        <v>178</v>
      </c>
      <c r="D11" s="23">
        <v>195</v>
      </c>
    </row>
    <row r="12" spans="1:4" x14ac:dyDescent="0.2">
      <c r="A12" s="23">
        <v>9</v>
      </c>
      <c r="B12" s="60" t="s">
        <v>19</v>
      </c>
      <c r="C12" s="23">
        <v>193</v>
      </c>
      <c r="D12" s="23">
        <v>191</v>
      </c>
    </row>
    <row r="13" spans="1:4" x14ac:dyDescent="0.2">
      <c r="A13" s="23">
        <v>10</v>
      </c>
      <c r="B13" s="61" t="s">
        <v>20</v>
      </c>
      <c r="C13" s="28">
        <v>85</v>
      </c>
      <c r="D13" s="28">
        <v>76</v>
      </c>
    </row>
    <row r="14" spans="1:4" x14ac:dyDescent="0.2">
      <c r="B14" s="23" t="s">
        <v>148</v>
      </c>
    </row>
    <row r="16" spans="1:4" x14ac:dyDescent="0.2">
      <c r="B16" s="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baseColWidth="10" defaultRowHeight="11.25" x14ac:dyDescent="0.2"/>
  <cols>
    <col min="1" max="1" width="59" style="23" customWidth="1"/>
    <col min="2" max="2" width="16.5703125" style="23" customWidth="1"/>
    <col min="3" max="3" width="17.7109375" style="23" customWidth="1"/>
    <col min="4" max="16384" width="11.42578125" style="23"/>
  </cols>
  <sheetData>
    <row r="1" spans="1:4" x14ac:dyDescent="0.2">
      <c r="A1" s="24" t="s">
        <v>145</v>
      </c>
    </row>
    <row r="2" spans="1:4" x14ac:dyDescent="0.2">
      <c r="A2" s="23" t="s">
        <v>108</v>
      </c>
      <c r="B2" s="20"/>
      <c r="C2" s="20">
        <f>SUM(C9:C13)</f>
        <v>322724.06199999998</v>
      </c>
    </row>
    <row r="3" spans="1:4" x14ac:dyDescent="0.2">
      <c r="A3" s="77"/>
      <c r="B3" s="78">
        <v>2015</v>
      </c>
      <c r="C3" s="78">
        <v>2016</v>
      </c>
      <c r="D3" s="28" t="s">
        <v>109</v>
      </c>
    </row>
    <row r="4" spans="1:4" x14ac:dyDescent="0.2">
      <c r="A4" s="79" t="s">
        <v>112</v>
      </c>
      <c r="B4" s="80">
        <v>10656.668</v>
      </c>
      <c r="C4" s="80">
        <v>9147.0969999999998</v>
      </c>
      <c r="D4" s="81">
        <f>(C4-B4)/B4</f>
        <v>-0.14165506516671064</v>
      </c>
    </row>
    <row r="5" spans="1:4" x14ac:dyDescent="0.2">
      <c r="A5" s="82" t="s">
        <v>113</v>
      </c>
      <c r="B5" s="83">
        <v>8021.4</v>
      </c>
      <c r="C5" s="83">
        <v>7047.8779999999997</v>
      </c>
      <c r="D5" s="84">
        <f>(C5-B5)/B5</f>
        <v>-0.12136559702795023</v>
      </c>
    </row>
    <row r="6" spans="1:4" x14ac:dyDescent="0.2">
      <c r="A6" s="82" t="s">
        <v>114</v>
      </c>
      <c r="B6" s="83">
        <v>2635.2739999999999</v>
      </c>
      <c r="C6" s="83">
        <v>2099.2190000000001</v>
      </c>
      <c r="D6" s="30">
        <f t="shared" ref="D6:D13" si="0">(C6-B6)/B6</f>
        <v>-0.20341528053629332</v>
      </c>
    </row>
    <row r="7" spans="1:4" x14ac:dyDescent="0.2">
      <c r="A7" s="79" t="s">
        <v>115</v>
      </c>
      <c r="B7" s="80">
        <v>169840.46599999999</v>
      </c>
      <c r="C7" s="80">
        <v>224978.92600000001</v>
      </c>
      <c r="D7" s="85">
        <f t="shared" si="0"/>
        <v>0.32464854400481935</v>
      </c>
    </row>
    <row r="8" spans="1:4" x14ac:dyDescent="0.2">
      <c r="A8" s="82" t="s">
        <v>119</v>
      </c>
      <c r="B8" s="83">
        <v>102104.645</v>
      </c>
      <c r="C8" s="83">
        <v>136380.889</v>
      </c>
      <c r="D8" s="30">
        <f t="shared" si="0"/>
        <v>0.33569720554828814</v>
      </c>
    </row>
    <row r="9" spans="1:4" x14ac:dyDescent="0.2">
      <c r="A9" s="82" t="s">
        <v>120</v>
      </c>
      <c r="B9" s="83">
        <v>50273.031999999999</v>
      </c>
      <c r="C9" s="83">
        <v>70607.266000000003</v>
      </c>
      <c r="D9" s="30">
        <f t="shared" si="0"/>
        <v>0.40447598227216541</v>
      </c>
    </row>
    <row r="10" spans="1:4" x14ac:dyDescent="0.2">
      <c r="A10" s="82" t="s">
        <v>116</v>
      </c>
      <c r="B10" s="83">
        <v>15940.968000000001</v>
      </c>
      <c r="C10" s="83">
        <v>16249.686</v>
      </c>
      <c r="D10" s="30">
        <f t="shared" si="0"/>
        <v>1.936632706370146E-2</v>
      </c>
    </row>
    <row r="11" spans="1:4" x14ac:dyDescent="0.2">
      <c r="A11" s="82" t="s">
        <v>121</v>
      </c>
      <c r="B11" s="83">
        <v>860.654</v>
      </c>
      <c r="C11" s="83">
        <v>978.18100000000004</v>
      </c>
      <c r="D11" s="30">
        <f t="shared" si="0"/>
        <v>0.13655545666435065</v>
      </c>
    </row>
    <row r="12" spans="1:4" x14ac:dyDescent="0.2">
      <c r="A12" s="82" t="s">
        <v>122</v>
      </c>
      <c r="B12" s="83">
        <v>661.16700000000003</v>
      </c>
      <c r="C12" s="83">
        <v>762.904</v>
      </c>
      <c r="D12" s="30">
        <f t="shared" si="0"/>
        <v>0.1538748909125833</v>
      </c>
    </row>
    <row r="13" spans="1:4" x14ac:dyDescent="0.2">
      <c r="A13" s="86" t="s">
        <v>117</v>
      </c>
      <c r="B13" s="87">
        <v>180497.13500000001</v>
      </c>
      <c r="C13" s="87">
        <v>234126.02499999999</v>
      </c>
      <c r="D13" s="88">
        <f t="shared" si="0"/>
        <v>0.29711768001192917</v>
      </c>
    </row>
    <row r="14" spans="1:4" x14ac:dyDescent="0.2">
      <c r="A14" s="23" t="s">
        <v>118</v>
      </c>
      <c r="B14" s="89"/>
      <c r="C14" s="58"/>
      <c r="D14" s="90"/>
    </row>
    <row r="15" spans="1:4" x14ac:dyDescent="0.2">
      <c r="A15" s="49"/>
      <c r="B15" s="58"/>
      <c r="C15" s="58"/>
      <c r="D15" s="90"/>
    </row>
    <row r="16" spans="1:4" x14ac:dyDescent="0.2">
      <c r="B16" s="91"/>
      <c r="C16" s="91"/>
      <c r="D16" s="92"/>
    </row>
    <row r="17" spans="2:4" x14ac:dyDescent="0.2">
      <c r="B17" s="93"/>
      <c r="C17" s="93"/>
      <c r="D17" s="92"/>
    </row>
    <row r="18" spans="2:4" x14ac:dyDescent="0.2">
      <c r="B18" s="58"/>
      <c r="C18" s="58"/>
      <c r="D18" s="92"/>
    </row>
    <row r="19" spans="2:4" x14ac:dyDescent="0.2">
      <c r="B19" s="93"/>
      <c r="C19" s="94"/>
      <c r="D19" s="92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F12" sqref="F12"/>
    </sheetView>
  </sheetViews>
  <sheetFormatPr baseColWidth="10" defaultRowHeight="11.25" x14ac:dyDescent="0.2"/>
  <cols>
    <col min="1" max="1" width="39.7109375" style="23" customWidth="1"/>
    <col min="2" max="16384" width="11.42578125" style="23"/>
  </cols>
  <sheetData>
    <row r="1" spans="1:4" x14ac:dyDescent="0.2">
      <c r="A1" s="24" t="s">
        <v>146</v>
      </c>
    </row>
    <row r="2" spans="1:4" x14ac:dyDescent="0.2">
      <c r="A2" s="23" t="s">
        <v>149</v>
      </c>
    </row>
    <row r="4" spans="1:4" x14ac:dyDescent="0.2">
      <c r="A4" s="23" t="s">
        <v>123</v>
      </c>
      <c r="B4" s="23">
        <v>55</v>
      </c>
      <c r="D4" s="49"/>
    </row>
    <row r="5" spans="1:4" x14ac:dyDescent="0.2">
      <c r="A5" s="23" t="s">
        <v>124</v>
      </c>
      <c r="B5" s="23">
        <v>51</v>
      </c>
    </row>
    <row r="6" spans="1:4" x14ac:dyDescent="0.2">
      <c r="A6" s="23" t="s">
        <v>125</v>
      </c>
      <c r="B6" s="23">
        <v>26</v>
      </c>
    </row>
    <row r="7" spans="1:4" x14ac:dyDescent="0.2">
      <c r="A7" s="23" t="s">
        <v>126</v>
      </c>
      <c r="B7" s="23">
        <v>17</v>
      </c>
    </row>
    <row r="8" spans="1:4" x14ac:dyDescent="0.2">
      <c r="A8" s="23" t="s">
        <v>127</v>
      </c>
      <c r="B8" s="23">
        <v>16</v>
      </c>
    </row>
    <row r="9" spans="1:4" x14ac:dyDescent="0.2">
      <c r="A9" s="23" t="s">
        <v>128</v>
      </c>
      <c r="B9" s="23">
        <v>15</v>
      </c>
    </row>
    <row r="10" spans="1:4" x14ac:dyDescent="0.2">
      <c r="A10" s="23" t="s">
        <v>137</v>
      </c>
      <c r="B10" s="23">
        <v>15</v>
      </c>
    </row>
    <row r="11" spans="1:4" x14ac:dyDescent="0.2">
      <c r="A11" s="23" t="s">
        <v>129</v>
      </c>
      <c r="B11" s="23">
        <v>14</v>
      </c>
    </row>
    <row r="12" spans="1:4" x14ac:dyDescent="0.2">
      <c r="A12" s="23" t="s">
        <v>130</v>
      </c>
      <c r="B12" s="23">
        <v>14</v>
      </c>
    </row>
    <row r="13" spans="1:4" x14ac:dyDescent="0.2">
      <c r="A13" s="23" t="s">
        <v>131</v>
      </c>
      <c r="B13" s="23">
        <v>13</v>
      </c>
    </row>
    <row r="14" spans="1:4" x14ac:dyDescent="0.2">
      <c r="A14" s="23" t="s">
        <v>132</v>
      </c>
      <c r="B14" s="23">
        <v>9</v>
      </c>
    </row>
    <row r="15" spans="1:4" x14ac:dyDescent="0.2">
      <c r="A15" s="23" t="s">
        <v>133</v>
      </c>
      <c r="B15" s="23">
        <v>5</v>
      </c>
    </row>
    <row r="16" spans="1:4" x14ac:dyDescent="0.2">
      <c r="A16" s="23" t="s">
        <v>134</v>
      </c>
      <c r="B16" s="23">
        <v>2</v>
      </c>
    </row>
    <row r="18" spans="1:1" x14ac:dyDescent="0.2">
      <c r="A18" s="23" t="s">
        <v>136</v>
      </c>
    </row>
    <row r="19" spans="1:1" x14ac:dyDescent="0.2">
      <c r="A19" s="23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SOMMAIRE</vt:lpstr>
      <vt:lpstr>Tab 1 Prod vente CA</vt:lpstr>
      <vt:lpstr>Graph 1 Poids secteurs</vt:lpstr>
      <vt:lpstr>Graph 2 évolution secteurs</vt:lpstr>
      <vt:lpstr>Graph 3 Editeurs</vt:lpstr>
      <vt:lpstr>Tab 2 Numérique</vt:lpstr>
      <vt:lpstr>Graph 4 Bibliothèques</vt:lpstr>
    </vt:vector>
  </TitlesOfParts>
  <Company>Ministère de la 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edwige.millery</dc:creator>
  <cp:lastModifiedBy>edwige.millery</cp:lastModifiedBy>
  <dcterms:created xsi:type="dcterms:W3CDTF">2018-01-11T10:12:42Z</dcterms:created>
  <dcterms:modified xsi:type="dcterms:W3CDTF">2018-04-03T13:01:47Z</dcterms:modified>
</cp:coreProperties>
</file>