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EPS\ACTIVITE\Z-CHIFFRES CLES 2017\DOSSIER DE TRANSIT CHIFFRES CLES 2017\FICHES DEPOSEES\Fichiers données\"/>
    </mc:Choice>
  </mc:AlternateContent>
  <bookViews>
    <workbookView xWindow="0" yWindow="0" windowWidth="19845" windowHeight="11790" tabRatio="689"/>
  </bookViews>
  <sheets>
    <sheet name="Sommaire fiche LIVRE" sheetId="1" r:id="rId1"/>
    <sheet name="Graph 1" sheetId="2" r:id="rId2"/>
    <sheet name="Graph 2" sheetId="3" r:id="rId3"/>
    <sheet name="Tab 1" sheetId="4" r:id="rId4"/>
    <sheet name="Graph 3" sheetId="5" r:id="rId5"/>
    <sheet name="Graph 4 évol par secteur édit" sheetId="6" r:id="rId6"/>
    <sheet name="Graph 5 poche" sheetId="7" r:id="rId7"/>
    <sheet name="Tableau 2 numérique" sheetId="8" r:id="rId8"/>
    <sheet name="Graph 6" sheetId="9" r:id="rId9"/>
    <sheet name="Graph 7" sheetId="10" r:id="rId10"/>
    <sheet name="Graph 8" sheetId="11" r:id="rId11"/>
  </sheets>
  <externalReferences>
    <externalReference r:id="rId12"/>
  </externalReferences>
  <definedNames>
    <definedName name="_xlnm._FilterDatabase" localSheetId="6">'Graph 5 poche'!$A$33:$B$46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5" l="1"/>
  <c r="I6" i="5"/>
  <c r="D7" i="5"/>
  <c r="I7" i="5"/>
  <c r="D8" i="5"/>
  <c r="I8" i="5"/>
  <c r="D9" i="5"/>
  <c r="I9" i="5"/>
  <c r="D10" i="5"/>
  <c r="I10" i="5"/>
  <c r="D11" i="5"/>
  <c r="I11" i="5"/>
  <c r="D12" i="5"/>
  <c r="I12" i="5"/>
  <c r="I13" i="5"/>
  <c r="I14" i="5"/>
  <c r="B15" i="5"/>
  <c r="I15" i="5"/>
  <c r="I16" i="5"/>
  <c r="J12" i="4" l="1"/>
  <c r="K12" i="4"/>
  <c r="C11" i="4"/>
  <c r="K11" i="4"/>
  <c r="C30" i="7"/>
  <c r="C29" i="7"/>
  <c r="C28" i="7"/>
  <c r="C27" i="7"/>
  <c r="C26" i="7"/>
  <c r="C25" i="7"/>
  <c r="C24" i="7"/>
  <c r="C23" i="7"/>
  <c r="C22" i="7"/>
  <c r="C21" i="7"/>
  <c r="C20" i="7"/>
  <c r="C19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16" i="6"/>
  <c r="E15" i="6"/>
  <c r="E14" i="6"/>
  <c r="E13" i="6"/>
  <c r="E12" i="6"/>
  <c r="E11" i="6"/>
  <c r="E10" i="6"/>
  <c r="E9" i="6"/>
  <c r="E8" i="6"/>
  <c r="E7" i="6"/>
  <c r="E6" i="6"/>
  <c r="E5" i="6"/>
  <c r="E4" i="6"/>
  <c r="Q16" i="5"/>
  <c r="P16" i="5"/>
  <c r="O16" i="5"/>
  <c r="N16" i="5"/>
  <c r="M16" i="5"/>
  <c r="L16" i="5"/>
  <c r="K16" i="5"/>
  <c r="Q15" i="5"/>
  <c r="P15" i="5"/>
  <c r="O15" i="5"/>
  <c r="N15" i="5"/>
  <c r="M15" i="5"/>
  <c r="L15" i="5"/>
  <c r="K15" i="5"/>
  <c r="Q14" i="5"/>
  <c r="O14" i="5"/>
  <c r="N14" i="5"/>
  <c r="M14" i="5"/>
  <c r="L14" i="5"/>
  <c r="K14" i="5"/>
  <c r="P14" i="5"/>
  <c r="Q13" i="5"/>
  <c r="O13" i="5"/>
  <c r="N13" i="5"/>
  <c r="M13" i="5"/>
  <c r="L13" i="5"/>
  <c r="K13" i="5"/>
  <c r="P13" i="5"/>
  <c r="Q12" i="5"/>
  <c r="O12" i="5"/>
  <c r="N12" i="5"/>
  <c r="M12" i="5"/>
  <c r="K12" i="5"/>
  <c r="P12" i="5"/>
  <c r="L12" i="5"/>
  <c r="Q11" i="5"/>
  <c r="O11" i="5"/>
  <c r="N11" i="5"/>
  <c r="M11" i="5"/>
  <c r="L11" i="5"/>
  <c r="K11" i="5"/>
  <c r="P11" i="5"/>
  <c r="Q10" i="5"/>
  <c r="O10" i="5"/>
  <c r="N10" i="5"/>
  <c r="M10" i="5"/>
  <c r="K10" i="5"/>
  <c r="P10" i="5"/>
  <c r="L10" i="5"/>
  <c r="Q9" i="5"/>
  <c r="P9" i="5"/>
  <c r="O9" i="5"/>
  <c r="N9" i="5"/>
  <c r="M9" i="5"/>
  <c r="L9" i="5"/>
  <c r="K9" i="5"/>
  <c r="Q8" i="5"/>
  <c r="P8" i="5"/>
  <c r="O8" i="5"/>
  <c r="N8" i="5"/>
  <c r="M8" i="5"/>
  <c r="K8" i="5"/>
  <c r="L8" i="5"/>
  <c r="Q7" i="5"/>
  <c r="O7" i="5"/>
  <c r="N7" i="5"/>
  <c r="M7" i="5"/>
  <c r="L7" i="5"/>
  <c r="K7" i="5"/>
  <c r="P7" i="5"/>
  <c r="Q6" i="5"/>
  <c r="O6" i="5"/>
  <c r="N6" i="5"/>
  <c r="M6" i="5"/>
  <c r="K6" i="5"/>
  <c r="P6" i="5"/>
  <c r="L6" i="5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K13" i="4"/>
  <c r="J13" i="4"/>
  <c r="I11" i="4"/>
  <c r="H11" i="4"/>
  <c r="J11" i="4" s="1"/>
  <c r="G11" i="4"/>
  <c r="F11" i="4"/>
  <c r="E11" i="4"/>
  <c r="D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</calcChain>
</file>

<file path=xl/sharedStrings.xml><?xml version="1.0" encoding="utf-8"?>
<sst xmlns="http://schemas.openxmlformats.org/spreadsheetml/2006/main" count="192" uniqueCount="125">
  <si>
    <t>Livre - Chiffres clés 2017</t>
  </si>
  <si>
    <t>Graphique 1 - Evolution de la population des auteurs selon leur catégorie, 1979-2013</t>
  </si>
  <si>
    <t>Tableau 1 : Production, ventes et chiffre d'affaires des éditeus français, 2005-2015</t>
  </si>
  <si>
    <t>Graph 3 :  Indices d’évolution de la production, des ventes et du CA des éditeurs, 2003-2015</t>
  </si>
  <si>
    <t>Graph 4 - Evolution du chiffre d'affaires issu de la vente de livres tous formats par secteur en 2015</t>
  </si>
  <si>
    <t>Graph 5 - Part des différents secteurs éditoriaux dans le chiffre d'affaires du format poche</t>
  </si>
  <si>
    <t>Tableau 2 - évolution des revenus numériques des éditeurs, 2010-2015</t>
  </si>
  <si>
    <t>ANNEE</t>
  </si>
  <si>
    <t>Ecrivains</t>
  </si>
  <si>
    <t>Illustrateurs</t>
  </si>
  <si>
    <t>Traducteurs</t>
  </si>
  <si>
    <t>Ensemble</t>
  </si>
  <si>
    <t>Champ : auteurs du livre affiliés à l’Agessa</t>
  </si>
  <si>
    <t>Hachette</t>
  </si>
  <si>
    <t>Editis</t>
  </si>
  <si>
    <t>Madrigall</t>
  </si>
  <si>
    <t>Lefebvre Sarrut</t>
  </si>
  <si>
    <t>Média-Participation</t>
  </si>
  <si>
    <t>France Loisirs</t>
  </si>
  <si>
    <t>La Martinière Groupe</t>
  </si>
  <si>
    <t>RELX Group</t>
  </si>
  <si>
    <t>Groupe Albin Michel</t>
  </si>
  <si>
    <t>Actes Sud</t>
  </si>
  <si>
    <t>Autres éditeurs</t>
  </si>
  <si>
    <t>Unités et milliers d'euros contants 2015</t>
  </si>
  <si>
    <t>Titres édités (unités)</t>
  </si>
  <si>
    <t>dont nouveautés</t>
  </si>
  <si>
    <t>dont réimressions</t>
  </si>
  <si>
    <t>Exemplaires produits (millions)</t>
  </si>
  <si>
    <t>Exemplaires vendus (millions)</t>
  </si>
  <si>
    <t>Chiffre d’affaires (millions d’euros constants 2015)</t>
  </si>
  <si>
    <t xml:space="preserve"> Dont : ventes d’ouvrages</t>
  </si>
  <si>
    <t>Dont : cessions de droits</t>
  </si>
  <si>
    <t>série non déflatée CA et hors fascicules</t>
  </si>
  <si>
    <t>série déflatée € constants 2015</t>
  </si>
  <si>
    <t>base 100 en 2005</t>
  </si>
  <si>
    <t>INDICES base 2005</t>
  </si>
  <si>
    <t>titres</t>
  </si>
  <si>
    <t>Production (unités d’exemplaires)</t>
  </si>
  <si>
    <t>tirage moyen</t>
  </si>
  <si>
    <t>ventes (unités d’exemplaires)</t>
  </si>
  <si>
    <t>CA (millions d’euros)</t>
  </si>
  <si>
    <t>Production poche (milliers)</t>
  </si>
  <si>
    <t>Titres poche</t>
  </si>
  <si>
    <t>Tirage moyen</t>
  </si>
  <si>
    <t>CA poche</t>
  </si>
  <si>
    <t>titres tous formats</t>
  </si>
  <si>
    <t>tirage moyen tous formats</t>
  </si>
  <si>
    <t>ventes tous formats</t>
  </si>
  <si>
    <t>CA</t>
  </si>
  <si>
    <t>titres poche</t>
  </si>
  <si>
    <t>tirage moyen poche</t>
  </si>
  <si>
    <t>Milliers d'€ et %</t>
  </si>
  <si>
    <t>évolution 2014/2015</t>
  </si>
  <si>
    <t>Total sans encyclopédies en fascicules</t>
  </si>
  <si>
    <t>Enseignement scolaire</t>
  </si>
  <si>
    <t>Documents, actualité, essais</t>
  </si>
  <si>
    <t>Cartes géographiques, atlas</t>
  </si>
  <si>
    <t>Bandes dessinées</t>
  </si>
  <si>
    <t>Beaux livres et livres pratiques</t>
  </si>
  <si>
    <t>Sciences humaines et sociales</t>
  </si>
  <si>
    <t>Littérature</t>
  </si>
  <si>
    <t>Jeunesse</t>
  </si>
  <si>
    <t>Sciences et techniques, médecine, gestion</t>
  </si>
  <si>
    <t>Dictionnaires et encyclopédies nc en fascicules</t>
  </si>
  <si>
    <t>Ouvrages de documentation</t>
  </si>
  <si>
    <t>Religion et ésotérisme</t>
  </si>
  <si>
    <t>Graph 5 - Part des différents secteurs éditoriaux dans le chiffre d'affaires du format poche et évolution 2014-2015</t>
  </si>
  <si>
    <t>évolution  2014/2015</t>
  </si>
  <si>
    <t>-</t>
  </si>
  <si>
    <t>Total 347 864 €</t>
  </si>
  <si>
    <t>Milliers d'euros</t>
  </si>
  <si>
    <t>Evolution 2015/2014</t>
  </si>
  <si>
    <t>Total</t>
  </si>
  <si>
    <t>Edition numérique sur support physique</t>
  </si>
  <si>
    <t>- ventes d'ouvrages sur CD/DVD</t>
  </si>
  <si>
    <t>- ventes sur autres supports</t>
  </si>
  <si>
    <t xml:space="preserve">Edition numérique   </t>
  </si>
  <si>
    <t>- ventes d'ouvrages par téléchargement unitaire</t>
  </si>
  <si>
    <t>- ventes d'extraits, chapitres d'ouvrages par téléchargement</t>
  </si>
  <si>
    <t>- ventes d'extraits, chapitres d'ouvrages en flux</t>
  </si>
  <si>
    <t>- ventes d'applications mobiles et tablettes</t>
  </si>
  <si>
    <t>- ventes de licences d'utilisation de contenu (bouquets, portails…)</t>
  </si>
  <si>
    <t>- abonnements, base de EST.IMPAIR()</t>
  </si>
  <si>
    <t>dont numérique</t>
  </si>
  <si>
    <t>Graphique 6 : Part du poche et du numérique dans le chiffre d'affaires des éditeurs en 2015</t>
  </si>
  <si>
    <t>dont poche</t>
  </si>
  <si>
    <t>CA (hors fascicules</t>
  </si>
  <si>
    <t>Graph 7 - Répartition des achats de livres neufs en valeur en 2015</t>
  </si>
  <si>
    <t>Librairies (tous réseaux confondus)</t>
  </si>
  <si>
    <t>dont</t>
  </si>
  <si>
    <t>librairies (grandes librairies et librairies spécialisées) et librairies de grands magasins</t>
  </si>
  <si>
    <t>maisons de la presse, librairies-papeteries, kiosques, gares, aéroports</t>
  </si>
  <si>
    <t>Grandes surfaces spécialisées</t>
  </si>
  <si>
    <t>Grandes surfaces non spécialisées (y compris espaces culturels)</t>
  </si>
  <si>
    <t>Ventes par Internet (tous réseaux confondus, y compris VPC et clubs)</t>
  </si>
  <si>
    <t>VPC, courtage et clubs (hors Internet)</t>
  </si>
  <si>
    <t>Autres (soldeurs, salons, écoles, marchés…)</t>
  </si>
  <si>
    <t>Graphique 8 : Répartition des aides du Centre national du livre en 2015</t>
  </si>
  <si>
    <t>Politique numérique</t>
  </si>
  <si>
    <t>Subventions à l'édition</t>
  </si>
  <si>
    <t>Subventions aux structures</t>
  </si>
  <si>
    <t>Activités littéraires</t>
  </si>
  <si>
    <t>Bourses</t>
  </si>
  <si>
    <t>Aides à la diffusion*</t>
  </si>
  <si>
    <t>Plan librairie</t>
  </si>
  <si>
    <t>///</t>
  </si>
  <si>
    <t>Prêts et avances à la profession</t>
  </si>
  <si>
    <t>Assistance culturelle</t>
  </si>
  <si>
    <t>* Hors Plan Librairie</t>
  </si>
  <si>
    <t>%</t>
  </si>
  <si>
    <r>
      <rPr>
        <b/>
        <sz val="8"/>
        <rFont val="Arial"/>
        <family val="2"/>
      </rPr>
      <t xml:space="preserve">Source </t>
    </r>
    <r>
      <rPr>
        <sz val="8"/>
        <rFont val="Arial"/>
        <family val="2"/>
        <charset val="1"/>
      </rPr>
      <t>: SNE/DEPS, Ministère de la Culture et de la Communication, 2017</t>
    </r>
  </si>
  <si>
    <r>
      <rPr>
        <b/>
        <sz val="8"/>
        <color rgb="FF000000"/>
        <rFont val="Arial"/>
        <family val="2"/>
      </rPr>
      <t>Source</t>
    </r>
    <r>
      <rPr>
        <sz val="8"/>
        <color rgb="FF000000"/>
        <rFont val="Arial"/>
        <family val="2"/>
      </rPr>
      <t xml:space="preserve"> : Livres Hebdo, 2016</t>
    </r>
  </si>
  <si>
    <r>
      <rPr>
        <b/>
        <sz val="8"/>
        <color rgb="FF000000"/>
        <rFont val="Arial"/>
        <family val="2"/>
      </rPr>
      <t>Source</t>
    </r>
    <r>
      <rPr>
        <sz val="8"/>
        <color rgb="FF000000"/>
        <rFont val="Arial"/>
        <family val="2"/>
      </rPr>
      <t> : Agessa/Deps, Ministère de la Culture et de la Communication, 2016</t>
    </r>
  </si>
  <si>
    <r>
      <rPr>
        <b/>
        <sz val="8"/>
        <rFont val="Arial"/>
        <family val="2"/>
      </rPr>
      <t xml:space="preserve">Source </t>
    </r>
    <r>
      <rPr>
        <sz val="8"/>
        <rFont val="Arial"/>
        <family val="2"/>
      </rPr>
      <t>: SNE/DEPS, Ministère de la Culture et de la Communication, 2017</t>
    </r>
  </si>
  <si>
    <r>
      <t>- ventes d'ouvrages en flux (</t>
    </r>
    <r>
      <rPr>
        <i/>
        <sz val="8"/>
        <rFont val="Arial"/>
        <family val="2"/>
      </rPr>
      <t>streaming, post-cast</t>
    </r>
    <r>
      <rPr>
        <sz val="8"/>
        <color rgb="FF000000"/>
        <rFont val="Arial"/>
        <family val="2"/>
      </rPr>
      <t>…)</t>
    </r>
  </si>
  <si>
    <t>Graphique 1 - Evolution de la population des auteurs affiliés à l'Agessa selon leur catégorie, 1979-2013</t>
  </si>
  <si>
    <t>Graph 2 - Répartition du chiffre d'affaires de l'édition française des principaux éditeurs et groupes en 2015</t>
  </si>
  <si>
    <t>Évolution 2014/2015 (%)</t>
  </si>
  <si>
    <t>Évolution 2005-2015 (%)</t>
  </si>
  <si>
    <t>milliers d'€</t>
  </si>
  <si>
    <t>Graphique 6 6 Part du poche et du numérique dans le chiffre d'affaires des éditeurs en 2015</t>
  </si>
  <si>
    <r>
      <rPr>
        <b/>
        <sz val="8"/>
        <color rgb="FF000000"/>
        <rFont val="Arial"/>
        <family val="2"/>
      </rPr>
      <t>Source :</t>
    </r>
    <r>
      <rPr>
        <sz val="8"/>
        <color rgb="FF000000"/>
        <rFont val="Arial"/>
        <family val="2"/>
      </rPr>
      <t xml:space="preserve"> baromètre multi-clients Achats de livres TNS Sofres pour MCC-SLL/OEL</t>
    </r>
  </si>
  <si>
    <r>
      <rPr>
        <b/>
        <sz val="8"/>
        <color rgb="FF000000"/>
        <rFont val="Arial"/>
        <family val="2"/>
      </rPr>
      <t>Source</t>
    </r>
    <r>
      <rPr>
        <sz val="8"/>
        <color rgb="FF000000"/>
        <rFont val="Arial"/>
        <family val="2"/>
      </rPr>
      <t xml:space="preserve"> : Centre national du livre, 2017</t>
    </r>
  </si>
  <si>
    <t>Graphique 8 - Répartition des aides du Centre national du livre 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</si>
</sst>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_-* #,##0,_€_-;\-* #,##0,_€_-;_-* \-??\ _€_-;_-@_-"/>
    <numFmt numFmtId="167" formatCode="_-* #,##0.00,_€_-;\-* #,##0.00,_€_-;_-* \-??\ _€_-;_-@_-"/>
    <numFmt numFmtId="168" formatCode="#,##0_ ;\-#,##0,"/>
    <numFmt numFmtId="169" formatCode="#,###"/>
    <numFmt numFmtId="170" formatCode="#"/>
    <numFmt numFmtId="171" formatCode="00"/>
    <numFmt numFmtId="172" formatCode="0\ %"/>
    <numFmt numFmtId="174" formatCode="#,##0_ ;\-#,##0\ "/>
  </numFmts>
  <fonts count="3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i/>
      <sz val="8"/>
      <color rgb="FF00000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1"/>
      <color rgb="FFA6A6A6"/>
      <name val="Calibri"/>
      <family val="2"/>
      <charset val="1"/>
    </font>
    <font>
      <sz val="11"/>
      <color rgb="FFA6A6A6"/>
      <name val="Calibri"/>
      <family val="2"/>
      <charset val="1"/>
    </font>
    <font>
      <sz val="8"/>
      <color rgb="FFFF0000"/>
      <name val="Arial"/>
      <family val="2"/>
      <charset val="1"/>
    </font>
    <font>
      <sz val="8"/>
      <color rgb="FFC0C0C0"/>
      <name val="Arial"/>
      <family val="2"/>
      <charset val="1"/>
    </font>
    <font>
      <sz val="8"/>
      <color rgb="FFD0CECE"/>
      <name val="Arial"/>
      <family val="2"/>
      <charset val="1"/>
    </font>
    <font>
      <sz val="8"/>
      <color rgb="FFD0CECE"/>
      <name val="Calibri"/>
      <family val="2"/>
      <charset val="1"/>
    </font>
    <font>
      <sz val="11"/>
      <color rgb="FFD0CECE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BFBFBF"/>
      <name val="Calibri"/>
      <family val="2"/>
      <charset val="1"/>
    </font>
    <font>
      <b/>
      <sz val="11"/>
      <color rgb="FFBFBFBF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charset val="1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BFBFBF"/>
      <name val="Arial"/>
      <family val="2"/>
    </font>
    <font>
      <i/>
      <sz val="8"/>
      <color rgb="FF000000"/>
      <name val="Arial"/>
      <family val="2"/>
    </font>
    <font>
      <u/>
      <sz val="8"/>
      <color theme="10"/>
      <name val="Arial"/>
      <family val="2"/>
    </font>
    <font>
      <i/>
      <sz val="11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7" fontId="18" fillId="0" borderId="0" applyBorder="0" applyProtection="0"/>
    <xf numFmtId="0" fontId="24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Border="1"/>
    <xf numFmtId="3" fontId="5" fillId="0" borderId="0" xfId="0" applyNumberFormat="1" applyFont="1" applyBorder="1" applyAlignment="1"/>
    <xf numFmtId="3" fontId="4" fillId="0" borderId="0" xfId="0" applyNumberFormat="1" applyFont="1"/>
    <xf numFmtId="3" fontId="4" fillId="0" borderId="0" xfId="0" applyNumberFormat="1" applyFont="1" applyBorder="1"/>
    <xf numFmtId="164" fontId="5" fillId="0" borderId="0" xfId="0" applyNumberFormat="1" applyFont="1" applyBorder="1" applyAlignment="1"/>
    <xf numFmtId="0" fontId="4" fillId="0" borderId="0" xfId="0" applyFont="1" applyBorder="1"/>
    <xf numFmtId="164" fontId="4" fillId="0" borderId="0" xfId="0" applyNumberFormat="1" applyFont="1" applyBorder="1" applyAlignment="1"/>
    <xf numFmtId="165" fontId="4" fillId="0" borderId="0" xfId="0" applyNumberFormat="1" applyFont="1" applyBorder="1"/>
    <xf numFmtId="1" fontId="4" fillId="0" borderId="0" xfId="0" applyNumberFormat="1" applyFont="1"/>
    <xf numFmtId="0" fontId="6" fillId="0" borderId="0" xfId="0" applyFont="1"/>
    <xf numFmtId="0" fontId="7" fillId="0" borderId="0" xfId="0" applyFont="1"/>
    <xf numFmtId="166" fontId="7" fillId="0" borderId="0" xfId="1" applyNumberFormat="1" applyFont="1" applyBorder="1" applyAlignment="1" applyProtection="1"/>
    <xf numFmtId="3" fontId="7" fillId="0" borderId="0" xfId="0" applyNumberFormat="1" applyFont="1"/>
    <xf numFmtId="1" fontId="7" fillId="0" borderId="0" xfId="0" applyNumberFormat="1" applyFont="1"/>
    <xf numFmtId="0" fontId="8" fillId="0" borderId="0" xfId="0" applyFont="1"/>
    <xf numFmtId="2" fontId="4" fillId="0" borderId="0" xfId="0" applyNumberFormat="1" applyFont="1" applyBorder="1" applyAlignment="1"/>
    <xf numFmtId="2" fontId="5" fillId="0" borderId="0" xfId="0" applyNumberFormat="1" applyFont="1" applyBorder="1" applyAlignment="1"/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3" fontId="10" fillId="2" borderId="0" xfId="0" applyNumberFormat="1" applyFont="1" applyFill="1" applyBorder="1"/>
    <xf numFmtId="3" fontId="10" fillId="2" borderId="0" xfId="0" applyNumberFormat="1" applyFont="1" applyFill="1"/>
    <xf numFmtId="169" fontId="10" fillId="2" borderId="0" xfId="0" applyNumberFormat="1" applyFont="1" applyFill="1"/>
    <xf numFmtId="3" fontId="10" fillId="2" borderId="0" xfId="0" applyNumberFormat="1" applyFont="1" applyFill="1" applyBorder="1" applyProtection="1">
      <protection locked="0"/>
    </xf>
    <xf numFmtId="0" fontId="10" fillId="2" borderId="0" xfId="0" applyFont="1" applyFill="1" applyBorder="1"/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0" fontId="14" fillId="0" borderId="2" xfId="0" applyFont="1" applyBorder="1"/>
    <xf numFmtId="0" fontId="13" fillId="0" borderId="2" xfId="0" applyFont="1" applyBorder="1"/>
    <xf numFmtId="3" fontId="13" fillId="0" borderId="0" xfId="0" applyNumberFormat="1" applyFont="1"/>
    <xf numFmtId="164" fontId="13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0" fontId="13" fillId="0" borderId="0" xfId="0" applyFont="1" applyBorder="1"/>
    <xf numFmtId="3" fontId="13" fillId="0" borderId="0" xfId="0" applyNumberFormat="1" applyFont="1" applyBorder="1"/>
    <xf numFmtId="0" fontId="15" fillId="0" borderId="0" xfId="0" applyFont="1"/>
    <xf numFmtId="164" fontId="15" fillId="0" borderId="0" xfId="0" applyNumberFormat="1" applyFont="1"/>
    <xf numFmtId="3" fontId="16" fillId="0" borderId="0" xfId="0" applyNumberFormat="1" applyFont="1"/>
    <xf numFmtId="3" fontId="15" fillId="0" borderId="0" xfId="0" applyNumberFormat="1" applyFont="1"/>
    <xf numFmtId="0" fontId="16" fillId="0" borderId="0" xfId="0" applyFont="1"/>
    <xf numFmtId="0" fontId="16" fillId="0" borderId="0" xfId="0" applyFont="1"/>
    <xf numFmtId="1" fontId="15" fillId="0" borderId="0" xfId="0" applyNumberFormat="1" applyFont="1"/>
    <xf numFmtId="0" fontId="17" fillId="0" borderId="0" xfId="0" applyFont="1"/>
    <xf numFmtId="174" fontId="2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2"/>
    <xf numFmtId="0" fontId="22" fillId="0" borderId="2" xfId="0" applyFont="1" applyBorder="1"/>
    <xf numFmtId="0" fontId="22" fillId="0" borderId="1" xfId="0" applyFont="1" applyBorder="1"/>
    <xf numFmtId="0" fontId="21" fillId="0" borderId="1" xfId="0" applyFont="1" applyBorder="1"/>
    <xf numFmtId="0" fontId="22" fillId="0" borderId="4" xfId="0" applyFont="1" applyBorder="1"/>
    <xf numFmtId="0" fontId="22" fillId="0" borderId="5" xfId="0" applyFont="1" applyBorder="1"/>
    <xf numFmtId="0" fontId="22" fillId="0" borderId="6" xfId="0" applyFont="1" applyBorder="1"/>
    <xf numFmtId="0" fontId="22" fillId="0" borderId="7" xfId="0" applyFont="1" applyBorder="1"/>
    <xf numFmtId="0" fontId="22" fillId="0" borderId="8" xfId="0" applyFont="1" applyBorder="1"/>
    <xf numFmtId="0" fontId="22" fillId="0" borderId="9" xfId="0" applyFont="1" applyBorder="1"/>
    <xf numFmtId="0" fontId="22" fillId="0" borderId="10" xfId="0" applyFont="1" applyBorder="1"/>
    <xf numFmtId="0" fontId="22" fillId="0" borderId="11" xfId="0" applyFont="1" applyBorder="1"/>
    <xf numFmtId="168" fontId="4" fillId="0" borderId="0" xfId="1" applyNumberFormat="1" applyFont="1" applyFill="1" applyBorder="1" applyAlignment="1" applyProtection="1"/>
    <xf numFmtId="1" fontId="4" fillId="0" borderId="0" xfId="0" applyNumberFormat="1" applyFont="1" applyFill="1"/>
    <xf numFmtId="3" fontId="5" fillId="0" borderId="9" xfId="0" applyNumberFormat="1" applyFont="1" applyBorder="1"/>
    <xf numFmtId="3" fontId="4" fillId="0" borderId="9" xfId="0" applyNumberFormat="1" applyFont="1" applyBorder="1"/>
    <xf numFmtId="164" fontId="5" fillId="0" borderId="9" xfId="0" applyNumberFormat="1" applyFont="1" applyBorder="1" applyAlignment="1"/>
    <xf numFmtId="0" fontId="4" fillId="0" borderId="9" xfId="0" applyFont="1" applyBorder="1"/>
    <xf numFmtId="0" fontId="5" fillId="0" borderId="9" xfId="0" applyFont="1" applyBorder="1"/>
    <xf numFmtId="174" fontId="2" fillId="0" borderId="9" xfId="0" applyNumberFormat="1" applyFont="1" applyBorder="1"/>
    <xf numFmtId="174" fontId="4" fillId="0" borderId="9" xfId="1" applyNumberFormat="1" applyFont="1" applyFill="1" applyBorder="1" applyAlignment="1" applyProtection="1"/>
    <xf numFmtId="1" fontId="4" fillId="0" borderId="9" xfId="0" applyNumberFormat="1" applyFont="1" applyFill="1" applyBorder="1"/>
    <xf numFmtId="0" fontId="26" fillId="0" borderId="0" xfId="0" applyFont="1"/>
    <xf numFmtId="0" fontId="14" fillId="0" borderId="12" xfId="0" applyFont="1" applyBorder="1"/>
    <xf numFmtId="3" fontId="13" fillId="0" borderId="9" xfId="0" applyNumberFormat="1" applyFont="1" applyBorder="1"/>
    <xf numFmtId="3" fontId="22" fillId="0" borderId="0" xfId="0" applyNumberFormat="1" applyFont="1"/>
    <xf numFmtId="172" fontId="22" fillId="0" borderId="0" xfId="0" applyNumberFormat="1" applyFont="1"/>
    <xf numFmtId="0" fontId="28" fillId="0" borderId="0" xfId="0" applyFont="1"/>
    <xf numFmtId="0" fontId="21" fillId="0" borderId="9" xfId="0" applyFont="1" applyBorder="1"/>
    <xf numFmtId="3" fontId="21" fillId="0" borderId="9" xfId="0" applyNumberFormat="1" applyFont="1" applyBorder="1"/>
    <xf numFmtId="3" fontId="22" fillId="0" borderId="9" xfId="0" applyNumberFormat="1" applyFont="1" applyBorder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2" xfId="0" applyFont="1" applyBorder="1"/>
    <xf numFmtId="0" fontId="27" fillId="0" borderId="3" xfId="0" applyFont="1" applyBorder="1"/>
    <xf numFmtId="3" fontId="27" fillId="0" borderId="3" xfId="0" applyNumberFormat="1" applyFont="1" applyBorder="1"/>
    <xf numFmtId="172" fontId="22" fillId="0" borderId="3" xfId="0" applyNumberFormat="1" applyFont="1" applyBorder="1"/>
    <xf numFmtId="0" fontId="27" fillId="0" borderId="0" xfId="0" applyFont="1"/>
    <xf numFmtId="3" fontId="27" fillId="0" borderId="0" xfId="0" applyNumberFormat="1" applyFont="1"/>
    <xf numFmtId="0" fontId="25" fillId="0" borderId="0" xfId="0" applyFont="1"/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/>
    <xf numFmtId="3" fontId="22" fillId="0" borderId="2" xfId="0" applyNumberFormat="1" applyFont="1" applyBorder="1"/>
    <xf numFmtId="172" fontId="22" fillId="0" borderId="2" xfId="0" applyNumberFormat="1" applyFont="1" applyBorder="1"/>
    <xf numFmtId="0" fontId="27" fillId="0" borderId="9" xfId="0" applyFont="1" applyBorder="1" applyAlignment="1">
      <alignment horizontal="center"/>
    </xf>
    <xf numFmtId="3" fontId="27" fillId="0" borderId="16" xfId="0" applyNumberFormat="1" applyFont="1" applyBorder="1"/>
    <xf numFmtId="3" fontId="27" fillId="0" borderId="9" xfId="0" applyNumberFormat="1" applyFont="1" applyBorder="1"/>
    <xf numFmtId="3" fontId="22" fillId="0" borderId="9" xfId="0" applyNumberFormat="1" applyFont="1" applyBorder="1" applyAlignment="1">
      <alignment horizontal="right"/>
    </xf>
    <xf numFmtId="3" fontId="22" fillId="0" borderId="12" xfId="0" applyNumberFormat="1" applyFont="1" applyBorder="1"/>
    <xf numFmtId="0" fontId="27" fillId="0" borderId="0" xfId="0" applyFont="1" applyAlignment="1">
      <alignment horizontal="center"/>
    </xf>
    <xf numFmtId="0" fontId="22" fillId="0" borderId="0" xfId="0" applyFont="1" applyBorder="1"/>
    <xf numFmtId="0" fontId="29" fillId="0" borderId="0" xfId="0" applyFont="1"/>
    <xf numFmtId="0" fontId="30" fillId="0" borderId="0" xfId="2" applyFont="1"/>
    <xf numFmtId="1" fontId="4" fillId="0" borderId="14" xfId="0" applyNumberFormat="1" applyFont="1" applyBorder="1"/>
    <xf numFmtId="1" fontId="4" fillId="0" borderId="15" xfId="0" applyNumberFormat="1" applyFont="1" applyBorder="1"/>
    <xf numFmtId="0" fontId="5" fillId="0" borderId="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2" xfId="0" applyFont="1" applyBorder="1"/>
    <xf numFmtId="164" fontId="13" fillId="0" borderId="9" xfId="0" applyNumberFormat="1" applyFont="1" applyBorder="1"/>
    <xf numFmtId="1" fontId="22" fillId="0" borderId="0" xfId="0" applyNumberFormat="1" applyFont="1"/>
    <xf numFmtId="0" fontId="21" fillId="0" borderId="6" xfId="0" applyFont="1" applyBorder="1"/>
    <xf numFmtId="0" fontId="21" fillId="0" borderId="17" xfId="0" applyFont="1" applyBorder="1"/>
    <xf numFmtId="0" fontId="21" fillId="0" borderId="7" xfId="0" applyFont="1" applyBorder="1"/>
    <xf numFmtId="0" fontId="22" fillId="0" borderId="17" xfId="0" applyFont="1" applyBorder="1"/>
    <xf numFmtId="3" fontId="21" fillId="0" borderId="17" xfId="0" applyNumberFormat="1" applyFont="1" applyBorder="1"/>
    <xf numFmtId="3" fontId="21" fillId="0" borderId="7" xfId="0" applyNumberFormat="1" applyFont="1" applyBorder="1"/>
    <xf numFmtId="1" fontId="21" fillId="0" borderId="17" xfId="0" applyNumberFormat="1" applyFont="1" applyBorder="1"/>
    <xf numFmtId="3" fontId="22" fillId="0" borderId="1" xfId="0" applyNumberFormat="1" applyFont="1" applyBorder="1"/>
    <xf numFmtId="3" fontId="22" fillId="0" borderId="11" xfId="0" applyNumberFormat="1" applyFont="1" applyBorder="1"/>
    <xf numFmtId="1" fontId="22" fillId="0" borderId="1" xfId="0" applyNumberFormat="1" applyFont="1" applyBorder="1"/>
    <xf numFmtId="3" fontId="22" fillId="0" borderId="17" xfId="0" applyNumberFormat="1" applyFont="1" applyBorder="1"/>
    <xf numFmtId="172" fontId="22" fillId="0" borderId="17" xfId="0" applyNumberFormat="1" applyFont="1" applyBorder="1"/>
    <xf numFmtId="172" fontId="22" fillId="0" borderId="1" xfId="0" applyNumberFormat="1" applyFont="1" applyBorder="1"/>
    <xf numFmtId="0" fontId="31" fillId="0" borderId="0" xfId="0" applyFont="1"/>
    <xf numFmtId="0" fontId="21" fillId="0" borderId="14" xfId="0" applyFont="1" applyBorder="1"/>
    <xf numFmtId="3" fontId="27" fillId="0" borderId="14" xfId="0" applyNumberFormat="1" applyFont="1" applyBorder="1"/>
    <xf numFmtId="3" fontId="21" fillId="0" borderId="0" xfId="0" applyNumberFormat="1" applyFont="1" applyBorder="1"/>
    <xf numFmtId="0" fontId="26" fillId="0" borderId="17" xfId="0" applyFont="1" applyBorder="1"/>
    <xf numFmtId="3" fontId="22" fillId="0" borderId="7" xfId="0" applyNumberFormat="1" applyFont="1" applyBorder="1"/>
    <xf numFmtId="3" fontId="26" fillId="0" borderId="18" xfId="0" applyNumberFormat="1" applyFont="1" applyBorder="1"/>
    <xf numFmtId="3" fontId="27" fillId="0" borderId="17" xfId="0" applyNumberFormat="1" applyFont="1" applyBorder="1"/>
    <xf numFmtId="3" fontId="26" fillId="0" borderId="14" xfId="0" applyNumberFormat="1" applyFont="1" applyBorder="1"/>
    <xf numFmtId="3" fontId="22" fillId="0" borderId="15" xfId="0" applyNumberFormat="1" applyFont="1" applyBorder="1"/>
    <xf numFmtId="3" fontId="21" fillId="0" borderId="1" xfId="0" applyNumberFormat="1" applyFont="1" applyBorder="1"/>
    <xf numFmtId="0" fontId="32" fillId="0" borderId="0" xfId="0" applyFont="1" applyFill="1"/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Fill="1" applyAlignment="1">
      <alignment horizontal="right"/>
    </xf>
    <xf numFmtId="3" fontId="32" fillId="0" borderId="0" xfId="0" applyNumberFormat="1" applyFont="1" applyFill="1"/>
    <xf numFmtId="170" fontId="32" fillId="0" borderId="0" xfId="0" applyNumberFormat="1" applyFont="1" applyFill="1"/>
    <xf numFmtId="0" fontId="33" fillId="0" borderId="0" xfId="0" applyFont="1" applyFill="1"/>
    <xf numFmtId="171" fontId="32" fillId="0" borderId="0" xfId="0" applyNumberFormat="1" applyFont="1" applyFill="1"/>
    <xf numFmtId="1" fontId="32" fillId="0" borderId="0" xfId="0" applyNumberFormat="1" applyFont="1" applyFill="1"/>
    <xf numFmtId="0" fontId="32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horizont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5B9BD5"/>
      <rgbColor rgb="FFA6A6A6"/>
      <rgbColor rgb="FFFF3333"/>
      <rgbColor rgb="FFFFFFCC"/>
      <rgbColor rgb="FFCCFFFF"/>
      <rgbColor rgb="FF660066"/>
      <rgbColor rgb="FFFF8080"/>
      <rgbColor rgb="FF255E91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66"/>
      <rgbColor rgb="FFBFBFB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70AD47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edwige.millery\Desktop\DEPS\CHIFFRES%20CLES%202016\Fiche%20Livre%202016\ChCles_DEPS_Livre%202016_v1602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e_nouveautes"/>
      <sheetName val="TAB1_prod CA"/>
      <sheetName val="GRAPH1_indices"/>
      <sheetName val="GRAPH2_part secteurs éditoriaux"/>
      <sheetName val="Graph 3_Poche"/>
      <sheetName val="TAB2_Revenus numériques"/>
      <sheetName val="Graph 4_num"/>
      <sheetName val="Graph5_canaux vente"/>
      <sheetName val="Graph_ca+poche+num"/>
      <sheetName val="Graph 6_Répartition aides CNL"/>
      <sheetName val="Feuil1"/>
    </sheetNames>
    <sheetDataSet>
      <sheetData sheetId="0"/>
      <sheetData sheetId="1"/>
      <sheetData sheetId="2">
        <row r="9">
          <cell r="B9">
            <v>68378</v>
          </cell>
          <cell r="C9">
            <v>514118000</v>
          </cell>
        </row>
        <row r="10">
          <cell r="B10">
            <v>70117</v>
          </cell>
          <cell r="C10">
            <v>571538000</v>
          </cell>
        </row>
        <row r="11">
          <cell r="B11">
            <v>75385</v>
          </cell>
          <cell r="C11">
            <v>655205000</v>
          </cell>
        </row>
        <row r="12">
          <cell r="B12">
            <v>76184</v>
          </cell>
          <cell r="C12">
            <v>711551000</v>
          </cell>
        </row>
        <row r="13">
          <cell r="B13">
            <v>74788</v>
          </cell>
          <cell r="C13">
            <v>609310000</v>
          </cell>
        </row>
        <row r="14">
          <cell r="B14">
            <v>79115</v>
          </cell>
          <cell r="C14">
            <v>627937000</v>
          </cell>
        </row>
        <row r="15">
          <cell r="B15">
            <v>81268</v>
          </cell>
          <cell r="C15">
            <v>620062000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80" zoomScaleNormal="80" workbookViewId="0">
      <selection activeCell="M39" sqref="M39"/>
    </sheetView>
  </sheetViews>
  <sheetFormatPr baseColWidth="10" defaultColWidth="9.140625" defaultRowHeight="15" x14ac:dyDescent="0.25"/>
  <cols>
    <col min="1" max="1025" width="10.5703125"/>
  </cols>
  <sheetData>
    <row r="1" spans="1:5" x14ac:dyDescent="0.25">
      <c r="A1" s="57" t="s">
        <v>0</v>
      </c>
      <c r="B1" s="58"/>
      <c r="C1" s="58"/>
      <c r="D1" s="58"/>
      <c r="E1" s="58"/>
    </row>
    <row r="2" spans="1:5" x14ac:dyDescent="0.25">
      <c r="A2" s="58"/>
      <c r="B2" s="58"/>
      <c r="C2" s="58"/>
      <c r="D2" s="58"/>
      <c r="E2" s="58"/>
    </row>
    <row r="3" spans="1:5" x14ac:dyDescent="0.25">
      <c r="A3" s="58"/>
      <c r="B3" s="58"/>
      <c r="C3" s="58"/>
      <c r="D3" s="58"/>
      <c r="E3" s="58"/>
    </row>
    <row r="4" spans="1:5" x14ac:dyDescent="0.25">
      <c r="A4" s="58"/>
      <c r="B4" s="58"/>
      <c r="C4" s="58"/>
      <c r="D4" s="58"/>
      <c r="E4" s="58"/>
    </row>
    <row r="5" spans="1:5" x14ac:dyDescent="0.25">
      <c r="A5" s="58"/>
      <c r="B5" s="58"/>
      <c r="C5" s="58"/>
      <c r="D5" s="58"/>
      <c r="E5" s="58"/>
    </row>
    <row r="6" spans="1:5" x14ac:dyDescent="0.25">
      <c r="A6" s="58"/>
      <c r="B6" s="58"/>
      <c r="C6" s="58"/>
      <c r="D6" s="58"/>
      <c r="E6" s="58"/>
    </row>
    <row r="7" spans="1:5" x14ac:dyDescent="0.25">
      <c r="A7" s="58"/>
      <c r="B7" s="112" t="s">
        <v>116</v>
      </c>
      <c r="C7" s="58"/>
      <c r="D7" s="58"/>
      <c r="E7" s="58"/>
    </row>
    <row r="8" spans="1:5" x14ac:dyDescent="0.25">
      <c r="A8" s="58"/>
      <c r="B8" s="112" t="s">
        <v>117</v>
      </c>
      <c r="C8" s="58"/>
      <c r="D8" s="58"/>
      <c r="E8" s="58"/>
    </row>
    <row r="9" spans="1:5" x14ac:dyDescent="0.25">
      <c r="A9" s="58"/>
      <c r="B9" s="112" t="s">
        <v>2</v>
      </c>
      <c r="C9" s="58"/>
      <c r="D9" s="58"/>
      <c r="E9" s="58"/>
    </row>
    <row r="10" spans="1:5" x14ac:dyDescent="0.25">
      <c r="A10" s="58"/>
      <c r="B10" s="60" t="s">
        <v>3</v>
      </c>
      <c r="C10" s="58"/>
      <c r="D10" s="58"/>
      <c r="E10" s="58"/>
    </row>
    <row r="11" spans="1:5" x14ac:dyDescent="0.25">
      <c r="A11" s="58"/>
      <c r="B11" s="112" t="s">
        <v>4</v>
      </c>
      <c r="C11" s="58"/>
      <c r="D11" s="58"/>
      <c r="E11" s="58"/>
    </row>
    <row r="12" spans="1:5" x14ac:dyDescent="0.25">
      <c r="A12" s="58"/>
      <c r="B12" s="112" t="s">
        <v>5</v>
      </c>
      <c r="C12" s="58"/>
      <c r="D12" s="58"/>
      <c r="E12" s="58"/>
    </row>
    <row r="13" spans="1:5" x14ac:dyDescent="0.25">
      <c r="A13" s="58"/>
      <c r="B13" s="112" t="s">
        <v>6</v>
      </c>
      <c r="C13" s="58"/>
      <c r="D13" s="58"/>
      <c r="E13" s="58"/>
    </row>
    <row r="14" spans="1:5" x14ac:dyDescent="0.25">
      <c r="A14" s="58"/>
      <c r="B14" s="112" t="s">
        <v>121</v>
      </c>
      <c r="C14" s="58"/>
      <c r="D14" s="58"/>
      <c r="E14" s="58"/>
    </row>
    <row r="15" spans="1:5" x14ac:dyDescent="0.25">
      <c r="A15" s="58"/>
      <c r="B15" s="112" t="s">
        <v>88</v>
      </c>
      <c r="C15" s="58"/>
      <c r="D15" s="58"/>
      <c r="E15" s="58"/>
    </row>
    <row r="16" spans="1:5" x14ac:dyDescent="0.25">
      <c r="A16" s="58"/>
      <c r="B16" s="112" t="s">
        <v>124</v>
      </c>
      <c r="C16" s="58"/>
      <c r="D16" s="58"/>
      <c r="E16" s="58"/>
    </row>
    <row r="17" spans="1:5" x14ac:dyDescent="0.25">
      <c r="A17" s="58"/>
      <c r="B17" s="58"/>
      <c r="C17" s="58"/>
      <c r="D17" s="58"/>
      <c r="E17" s="58"/>
    </row>
    <row r="18" spans="1:5" x14ac:dyDescent="0.25">
      <c r="A18" s="58"/>
      <c r="B18" s="58"/>
      <c r="C18" s="58"/>
      <c r="D18" s="58"/>
      <c r="E18" s="58"/>
    </row>
    <row r="19" spans="1:5" x14ac:dyDescent="0.25">
      <c r="A19" s="58"/>
      <c r="B19" s="58"/>
      <c r="C19" s="58"/>
      <c r="D19" s="58"/>
      <c r="E19" s="58"/>
    </row>
    <row r="20" spans="1:5" x14ac:dyDescent="0.25">
      <c r="A20" s="58"/>
      <c r="B20" s="58"/>
      <c r="C20" s="58"/>
      <c r="D20" s="58"/>
      <c r="E20" s="58"/>
    </row>
    <row r="21" spans="1:5" x14ac:dyDescent="0.25">
      <c r="A21" s="58"/>
      <c r="B21" s="58"/>
      <c r="C21" s="58"/>
      <c r="D21" s="58"/>
      <c r="E21" s="58"/>
    </row>
  </sheetData>
  <hyperlinks>
    <hyperlink ref="B7" location="'Graph 1'!A1" display="Graphique 1 - Evolution de la population des auteurs selon leur catégorie, 1979-2013"/>
    <hyperlink ref="B8" location="'Graph 2'!A1" display="Graph 2 - Répartition du chiffre d'affaires de l'édition française des principaux éditeurs et groupes en 2015"/>
    <hyperlink ref="B9" location="'Tab 1'!A1" display="Tableau 1 : Production, ventes et chiffre d'affaires des éditeus français, 2005-2015"/>
    <hyperlink ref="B11" location="'Graph 4 évol par secteur édit'!A1" display="Graph 4 - Evolution du chiffre d'affaires issu de la vente de livres tous formats par secteur en 2015"/>
    <hyperlink ref="B12" location="'Graph 5 poche'!A1" display="Graph 5 - Part des différents secteurs éditoriaux dans le chiffre d'affaires du format poche"/>
    <hyperlink ref="B13" location="'Tableau 2 numérique'!A1" display="Tableau 2 - évolution des revenus numériques des éditeurs, 2010-2015"/>
    <hyperlink ref="B14" location="'Graph 6'!A1" display="Graphique 6 6 Part du poche et du numérique dans le chiffre d'affaires des éditeurs en 2015"/>
    <hyperlink ref="B15" location="'Graph 7'!A1" display="Graph 7 - Répartition des achats de livres neufs en valeur en 2015"/>
    <hyperlink ref="B16" location="'Graph 8'!A1" display="Graphique 8 - Répartition des aides du Centre national du livre en 2015"/>
    <hyperlink ref="B10" location="'Graph 3'!A1" display="Graph 3 :  Indices d’évolution de la production, des ventes et du CA des éditeurs, 2003-2015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/>
  </sheetViews>
  <sheetFormatPr baseColWidth="10" defaultColWidth="9.140625" defaultRowHeight="15" x14ac:dyDescent="0.25"/>
  <cols>
    <col min="1" max="1" width="10.28515625"/>
    <col min="2" max="2" width="41.85546875"/>
    <col min="3" max="1025" width="10.5703125"/>
  </cols>
  <sheetData>
    <row r="1" spans="1:3" x14ac:dyDescent="0.25">
      <c r="A1" s="57" t="s">
        <v>88</v>
      </c>
      <c r="B1" s="56"/>
      <c r="C1" s="56"/>
    </row>
    <row r="2" spans="1:3" x14ac:dyDescent="0.25">
      <c r="A2" s="111" t="s">
        <v>110</v>
      </c>
      <c r="B2" s="56"/>
      <c r="C2" s="56"/>
    </row>
    <row r="3" spans="1:3" x14ac:dyDescent="0.25">
      <c r="A3" s="111"/>
      <c r="B3" s="56"/>
      <c r="C3" s="56"/>
    </row>
    <row r="4" spans="1:3" x14ac:dyDescent="0.25">
      <c r="A4" s="58" t="s">
        <v>89</v>
      </c>
      <c r="B4" s="58"/>
      <c r="C4" s="56">
        <v>22</v>
      </c>
    </row>
    <row r="5" spans="1:3" x14ac:dyDescent="0.25">
      <c r="A5" s="58" t="s">
        <v>90</v>
      </c>
      <c r="B5" s="58" t="s">
        <v>91</v>
      </c>
      <c r="C5" s="56">
        <v>18.5</v>
      </c>
    </row>
    <row r="6" spans="1:3" x14ac:dyDescent="0.25">
      <c r="A6" s="58"/>
      <c r="B6" s="58" t="s">
        <v>92</v>
      </c>
      <c r="C6" s="56">
        <v>3.5</v>
      </c>
    </row>
    <row r="7" spans="1:3" x14ac:dyDescent="0.25">
      <c r="A7" s="58" t="s">
        <v>93</v>
      </c>
      <c r="B7" s="58"/>
      <c r="C7" s="56">
        <v>24</v>
      </c>
    </row>
    <row r="8" spans="1:3" x14ac:dyDescent="0.25">
      <c r="A8" s="58" t="s">
        <v>94</v>
      </c>
      <c r="B8" s="58"/>
      <c r="C8" s="56">
        <v>19.5</v>
      </c>
    </row>
    <row r="9" spans="1:3" x14ac:dyDescent="0.25">
      <c r="A9" s="58" t="s">
        <v>95</v>
      </c>
      <c r="B9" s="58"/>
      <c r="C9" s="56">
        <v>19</v>
      </c>
    </row>
    <row r="10" spans="1:3" x14ac:dyDescent="0.25">
      <c r="A10" s="58" t="s">
        <v>96</v>
      </c>
      <c r="B10" s="58"/>
      <c r="C10" s="56">
        <v>12</v>
      </c>
    </row>
    <row r="11" spans="1:3" x14ac:dyDescent="0.25">
      <c r="A11" s="58" t="s">
        <v>97</v>
      </c>
      <c r="B11" s="58"/>
      <c r="C11" s="56">
        <v>3.5</v>
      </c>
    </row>
    <row r="12" spans="1:3" x14ac:dyDescent="0.25">
      <c r="A12" s="58"/>
      <c r="B12" s="58"/>
      <c r="C12" s="56"/>
    </row>
    <row r="13" spans="1:3" x14ac:dyDescent="0.25">
      <c r="A13" s="58" t="s">
        <v>122</v>
      </c>
      <c r="B13" s="58"/>
      <c r="C13" s="56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80" zoomScaleNormal="80" workbookViewId="0"/>
  </sheetViews>
  <sheetFormatPr baseColWidth="10" defaultColWidth="9.140625" defaultRowHeight="11.25" x14ac:dyDescent="0.2"/>
  <cols>
    <col min="1" max="1" width="43.140625" style="58"/>
    <col min="2" max="1025" width="10.5703125" style="58"/>
    <col min="1026" max="16384" width="9.140625" style="58"/>
  </cols>
  <sheetData>
    <row r="1" spans="1:2" x14ac:dyDescent="0.2">
      <c r="A1" s="57" t="s">
        <v>98</v>
      </c>
    </row>
    <row r="2" spans="1:2" x14ac:dyDescent="0.2">
      <c r="A2" s="111" t="s">
        <v>71</v>
      </c>
    </row>
    <row r="3" spans="1:2" x14ac:dyDescent="0.2">
      <c r="A3" s="111"/>
    </row>
    <row r="4" spans="1:2" x14ac:dyDescent="0.2">
      <c r="B4" s="109">
        <v>2015</v>
      </c>
    </row>
    <row r="5" spans="1:2" x14ac:dyDescent="0.2">
      <c r="A5" s="94" t="s">
        <v>73</v>
      </c>
      <c r="B5" s="95">
        <v>26296</v>
      </c>
    </row>
    <row r="6" spans="1:2" x14ac:dyDescent="0.2">
      <c r="A6" s="58" t="s">
        <v>99</v>
      </c>
      <c r="B6" s="85">
        <v>7441</v>
      </c>
    </row>
    <row r="7" spans="1:2" x14ac:dyDescent="0.2">
      <c r="A7" s="58" t="s">
        <v>100</v>
      </c>
      <c r="B7" s="85">
        <v>4633</v>
      </c>
    </row>
    <row r="8" spans="1:2" x14ac:dyDescent="0.2">
      <c r="A8" s="58" t="s">
        <v>101</v>
      </c>
      <c r="B8" s="85">
        <v>4780</v>
      </c>
    </row>
    <row r="9" spans="1:2" x14ac:dyDescent="0.2">
      <c r="A9" s="58" t="s">
        <v>102</v>
      </c>
      <c r="B9" s="85">
        <v>2408</v>
      </c>
    </row>
    <row r="10" spans="1:2" x14ac:dyDescent="0.2">
      <c r="A10" s="58" t="s">
        <v>103</v>
      </c>
      <c r="B10" s="85">
        <v>1756</v>
      </c>
    </row>
    <row r="11" spans="1:2" x14ac:dyDescent="0.2">
      <c r="A11" s="58" t="s">
        <v>104</v>
      </c>
      <c r="B11" s="85">
        <v>2459</v>
      </c>
    </row>
    <row r="12" spans="1:2" x14ac:dyDescent="0.2">
      <c r="A12" s="58" t="s">
        <v>105</v>
      </c>
      <c r="B12" s="100" t="s">
        <v>106</v>
      </c>
    </row>
    <row r="13" spans="1:2" x14ac:dyDescent="0.2">
      <c r="A13" s="110" t="s">
        <v>107</v>
      </c>
      <c r="B13" s="101">
        <v>1740</v>
      </c>
    </row>
    <row r="14" spans="1:2" x14ac:dyDescent="0.2">
      <c r="A14" s="61" t="s">
        <v>108</v>
      </c>
      <c r="B14" s="102">
        <v>168</v>
      </c>
    </row>
    <row r="15" spans="1:2" x14ac:dyDescent="0.2">
      <c r="A15" s="99" t="s">
        <v>109</v>
      </c>
    </row>
    <row r="17" spans="1:1" x14ac:dyDescent="0.2">
      <c r="A17" s="110" t="s">
        <v>123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>
      <selection activeCell="A42" sqref="A42"/>
    </sheetView>
  </sheetViews>
  <sheetFormatPr baseColWidth="10" defaultColWidth="9.140625" defaultRowHeight="11.25" x14ac:dyDescent="0.2"/>
  <cols>
    <col min="1" max="1025" width="10.5703125" style="58"/>
    <col min="1026" max="16384" width="9.140625" style="58"/>
  </cols>
  <sheetData>
    <row r="1" spans="1:5" x14ac:dyDescent="0.2">
      <c r="A1" s="57" t="s">
        <v>1</v>
      </c>
    </row>
    <row r="2" spans="1:5" x14ac:dyDescent="0.2">
      <c r="A2" s="59"/>
    </row>
    <row r="4" spans="1:5" x14ac:dyDescent="0.2">
      <c r="A4" s="58" t="s">
        <v>7</v>
      </c>
      <c r="B4" s="58" t="s">
        <v>8</v>
      </c>
      <c r="C4" s="58" t="s">
        <v>9</v>
      </c>
      <c r="D4" s="58" t="s">
        <v>10</v>
      </c>
      <c r="E4" s="58" t="s">
        <v>11</v>
      </c>
    </row>
    <row r="5" spans="1:5" x14ac:dyDescent="0.2">
      <c r="A5" s="57">
        <v>1979</v>
      </c>
      <c r="B5" s="58">
        <v>1167</v>
      </c>
      <c r="C5" s="58">
        <v>218</v>
      </c>
      <c r="D5" s="58">
        <v>171</v>
      </c>
      <c r="E5" s="58">
        <v>1556</v>
      </c>
    </row>
    <row r="6" spans="1:5" x14ac:dyDescent="0.2">
      <c r="A6" s="57">
        <v>1980</v>
      </c>
      <c r="B6" s="58">
        <v>1171</v>
      </c>
      <c r="C6" s="58">
        <v>230</v>
      </c>
      <c r="D6" s="58">
        <v>191</v>
      </c>
      <c r="E6" s="58">
        <v>1592</v>
      </c>
    </row>
    <row r="7" spans="1:5" x14ac:dyDescent="0.2">
      <c r="A7" s="57">
        <v>1981</v>
      </c>
      <c r="B7" s="58">
        <v>1241</v>
      </c>
      <c r="C7" s="58">
        <v>250</v>
      </c>
      <c r="D7" s="58">
        <v>201</v>
      </c>
      <c r="E7" s="58">
        <v>1692</v>
      </c>
    </row>
    <row r="8" spans="1:5" x14ac:dyDescent="0.2">
      <c r="A8" s="57">
        <v>1982</v>
      </c>
      <c r="B8" s="58">
        <v>1204</v>
      </c>
      <c r="C8" s="58">
        <v>296</v>
      </c>
      <c r="D8" s="58">
        <v>212</v>
      </c>
      <c r="E8" s="58">
        <v>1712</v>
      </c>
    </row>
    <row r="9" spans="1:5" x14ac:dyDescent="0.2">
      <c r="A9" s="57">
        <v>1983</v>
      </c>
      <c r="B9" s="58">
        <v>1208</v>
      </c>
      <c r="C9" s="58">
        <v>322</v>
      </c>
      <c r="D9" s="58">
        <v>234</v>
      </c>
      <c r="E9" s="58">
        <v>1764</v>
      </c>
    </row>
    <row r="10" spans="1:5" x14ac:dyDescent="0.2">
      <c r="A10" s="57">
        <v>1984</v>
      </c>
      <c r="B10" s="58">
        <v>1210</v>
      </c>
      <c r="C10" s="58">
        <v>340</v>
      </c>
      <c r="D10" s="58">
        <v>269</v>
      </c>
      <c r="E10" s="58">
        <v>1819</v>
      </c>
    </row>
    <row r="11" spans="1:5" x14ac:dyDescent="0.2">
      <c r="A11" s="57">
        <v>1985</v>
      </c>
      <c r="B11" s="58">
        <v>1272</v>
      </c>
      <c r="C11" s="58">
        <v>392</v>
      </c>
      <c r="D11" s="58">
        <v>322</v>
      </c>
      <c r="E11" s="58">
        <v>1986</v>
      </c>
    </row>
    <row r="12" spans="1:5" x14ac:dyDescent="0.2">
      <c r="A12" s="57">
        <v>1986</v>
      </c>
      <c r="B12" s="58">
        <v>1302</v>
      </c>
      <c r="C12" s="58">
        <v>438</v>
      </c>
      <c r="D12" s="58">
        <v>338</v>
      </c>
      <c r="E12" s="58">
        <v>2078</v>
      </c>
    </row>
    <row r="13" spans="1:5" x14ac:dyDescent="0.2">
      <c r="A13" s="57">
        <v>1987</v>
      </c>
      <c r="B13" s="58">
        <v>1363</v>
      </c>
      <c r="C13" s="58">
        <v>469</v>
      </c>
      <c r="D13" s="58">
        <v>344</v>
      </c>
      <c r="E13" s="58">
        <v>2176</v>
      </c>
    </row>
    <row r="14" spans="1:5" x14ac:dyDescent="0.2">
      <c r="A14" s="57">
        <v>1988</v>
      </c>
      <c r="B14" s="58">
        <v>1368</v>
      </c>
      <c r="C14" s="58">
        <v>541</v>
      </c>
      <c r="D14" s="58">
        <v>376</v>
      </c>
      <c r="E14" s="58">
        <v>2285</v>
      </c>
    </row>
    <row r="15" spans="1:5" x14ac:dyDescent="0.2">
      <c r="A15" s="57">
        <v>1989</v>
      </c>
      <c r="B15" s="58">
        <v>1381</v>
      </c>
      <c r="C15" s="58">
        <v>573</v>
      </c>
      <c r="D15" s="58">
        <v>407</v>
      </c>
      <c r="E15" s="58">
        <v>2361</v>
      </c>
    </row>
    <row r="16" spans="1:5" x14ac:dyDescent="0.2">
      <c r="A16" s="57">
        <v>1990</v>
      </c>
      <c r="B16" s="58">
        <v>1417</v>
      </c>
      <c r="C16" s="58">
        <v>613</v>
      </c>
      <c r="D16" s="58">
        <v>459</v>
      </c>
      <c r="E16" s="58">
        <v>2489</v>
      </c>
    </row>
    <row r="17" spans="1:5" x14ac:dyDescent="0.2">
      <c r="A17" s="57">
        <v>1991</v>
      </c>
      <c r="B17" s="58">
        <v>1395</v>
      </c>
      <c r="C17" s="58">
        <v>637</v>
      </c>
      <c r="D17" s="58">
        <v>470</v>
      </c>
      <c r="E17" s="58">
        <v>2502</v>
      </c>
    </row>
    <row r="18" spans="1:5" x14ac:dyDescent="0.2">
      <c r="A18" s="57">
        <v>1992</v>
      </c>
      <c r="B18" s="58">
        <v>1376</v>
      </c>
      <c r="C18" s="58">
        <v>656</v>
      </c>
      <c r="D18" s="58">
        <v>483</v>
      </c>
      <c r="E18" s="58">
        <v>2515</v>
      </c>
    </row>
    <row r="19" spans="1:5" x14ac:dyDescent="0.2">
      <c r="A19" s="57">
        <v>1993</v>
      </c>
      <c r="B19" s="58">
        <v>1404</v>
      </c>
      <c r="C19" s="58">
        <v>676</v>
      </c>
      <c r="D19" s="58">
        <v>513</v>
      </c>
      <c r="E19" s="58">
        <v>2593</v>
      </c>
    </row>
    <row r="20" spans="1:5" x14ac:dyDescent="0.2">
      <c r="A20" s="57">
        <v>1994</v>
      </c>
      <c r="B20" s="58">
        <v>1450</v>
      </c>
      <c r="C20" s="58">
        <v>718</v>
      </c>
      <c r="D20" s="58">
        <v>539</v>
      </c>
      <c r="E20" s="58">
        <v>2707</v>
      </c>
    </row>
    <row r="21" spans="1:5" x14ac:dyDescent="0.2">
      <c r="A21" s="57">
        <v>1995</v>
      </c>
      <c r="B21" s="58">
        <v>1447</v>
      </c>
      <c r="C21" s="58">
        <v>732</v>
      </c>
      <c r="D21" s="58">
        <v>562</v>
      </c>
      <c r="E21" s="58">
        <v>2741</v>
      </c>
    </row>
    <row r="22" spans="1:5" x14ac:dyDescent="0.2">
      <c r="A22" s="57">
        <v>1996</v>
      </c>
      <c r="B22" s="58">
        <v>1451</v>
      </c>
      <c r="C22" s="58">
        <v>774</v>
      </c>
      <c r="D22" s="58">
        <v>595</v>
      </c>
      <c r="E22" s="58">
        <v>2820</v>
      </c>
    </row>
    <row r="23" spans="1:5" x14ac:dyDescent="0.2">
      <c r="A23" s="57">
        <v>1997</v>
      </c>
      <c r="B23" s="58">
        <v>1425</v>
      </c>
      <c r="C23" s="58">
        <v>798</v>
      </c>
      <c r="D23" s="58">
        <v>601</v>
      </c>
      <c r="E23" s="58">
        <v>2824</v>
      </c>
    </row>
    <row r="24" spans="1:5" x14ac:dyDescent="0.2">
      <c r="A24" s="57">
        <v>1998</v>
      </c>
      <c r="B24" s="58">
        <v>1455</v>
      </c>
      <c r="C24" s="58">
        <v>826</v>
      </c>
      <c r="D24" s="58">
        <v>623</v>
      </c>
      <c r="E24" s="58">
        <v>2904</v>
      </c>
    </row>
    <row r="25" spans="1:5" x14ac:dyDescent="0.2">
      <c r="A25" s="57">
        <v>1999</v>
      </c>
      <c r="B25" s="58">
        <v>1515</v>
      </c>
      <c r="C25" s="58">
        <v>868</v>
      </c>
      <c r="D25" s="58">
        <v>660</v>
      </c>
      <c r="E25" s="58">
        <v>3043</v>
      </c>
    </row>
    <row r="26" spans="1:5" x14ac:dyDescent="0.2">
      <c r="A26" s="57">
        <v>2000</v>
      </c>
      <c r="B26" s="58">
        <v>1587</v>
      </c>
      <c r="C26" s="58">
        <v>923</v>
      </c>
      <c r="D26" s="58">
        <v>685</v>
      </c>
      <c r="E26" s="58">
        <v>3195</v>
      </c>
    </row>
    <row r="27" spans="1:5" x14ac:dyDescent="0.2">
      <c r="A27" s="57">
        <v>2001</v>
      </c>
      <c r="B27" s="58">
        <v>1624</v>
      </c>
      <c r="C27" s="58">
        <v>986</v>
      </c>
      <c r="D27" s="58">
        <v>697</v>
      </c>
      <c r="E27" s="58">
        <v>3307</v>
      </c>
    </row>
    <row r="28" spans="1:5" x14ac:dyDescent="0.2">
      <c r="A28" s="57">
        <v>2002</v>
      </c>
      <c r="B28" s="58">
        <v>1671</v>
      </c>
      <c r="C28" s="58">
        <v>1023</v>
      </c>
      <c r="D28" s="58">
        <v>726</v>
      </c>
      <c r="E28" s="58">
        <v>3420</v>
      </c>
    </row>
    <row r="29" spans="1:5" x14ac:dyDescent="0.2">
      <c r="A29" s="57">
        <v>2003</v>
      </c>
      <c r="B29" s="58">
        <v>1724</v>
      </c>
      <c r="C29" s="58">
        <v>1073</v>
      </c>
      <c r="D29" s="58">
        <v>762</v>
      </c>
      <c r="E29" s="58">
        <v>3559</v>
      </c>
    </row>
    <row r="30" spans="1:5" x14ac:dyDescent="0.2">
      <c r="A30" s="57">
        <v>2004</v>
      </c>
      <c r="B30" s="58">
        <v>1782</v>
      </c>
      <c r="C30" s="58">
        <v>1146</v>
      </c>
      <c r="D30" s="58">
        <v>780</v>
      </c>
      <c r="E30" s="58">
        <v>3708</v>
      </c>
    </row>
    <row r="31" spans="1:5" x14ac:dyDescent="0.2">
      <c r="A31" s="57">
        <v>2005</v>
      </c>
      <c r="B31" s="58">
        <v>1793</v>
      </c>
      <c r="C31" s="58">
        <v>1196</v>
      </c>
      <c r="D31" s="58">
        <v>816</v>
      </c>
      <c r="E31" s="58">
        <v>3805</v>
      </c>
    </row>
    <row r="32" spans="1:5" x14ac:dyDescent="0.2">
      <c r="A32" s="57">
        <v>2006</v>
      </c>
      <c r="B32" s="58">
        <v>1880</v>
      </c>
      <c r="C32" s="58">
        <v>1285</v>
      </c>
      <c r="D32" s="58">
        <v>864</v>
      </c>
      <c r="E32" s="58">
        <v>4029</v>
      </c>
    </row>
    <row r="33" spans="1:5" x14ac:dyDescent="0.2">
      <c r="A33" s="57">
        <v>2007</v>
      </c>
      <c r="B33" s="58">
        <v>1935</v>
      </c>
      <c r="C33" s="58">
        <v>1429</v>
      </c>
      <c r="D33" s="58">
        <v>893</v>
      </c>
      <c r="E33" s="58">
        <v>4257</v>
      </c>
    </row>
    <row r="34" spans="1:5" x14ac:dyDescent="0.2">
      <c r="A34" s="57">
        <v>2008</v>
      </c>
      <c r="B34" s="58">
        <v>1938</v>
      </c>
      <c r="C34" s="58">
        <v>1472</v>
      </c>
      <c r="D34" s="58">
        <v>906</v>
      </c>
      <c r="E34" s="58">
        <v>4316</v>
      </c>
    </row>
    <row r="35" spans="1:5" x14ac:dyDescent="0.2">
      <c r="A35" s="57">
        <v>2009</v>
      </c>
      <c r="B35" s="58">
        <v>2052</v>
      </c>
      <c r="C35" s="58">
        <v>1514</v>
      </c>
      <c r="D35" s="58">
        <v>978</v>
      </c>
      <c r="E35" s="58">
        <v>4544</v>
      </c>
    </row>
    <row r="36" spans="1:5" x14ac:dyDescent="0.2">
      <c r="A36" s="57">
        <v>2010</v>
      </c>
      <c r="B36" s="58">
        <v>2143</v>
      </c>
      <c r="C36" s="58">
        <v>1550</v>
      </c>
      <c r="D36" s="58">
        <v>1021</v>
      </c>
      <c r="E36" s="58">
        <v>4714</v>
      </c>
    </row>
    <row r="37" spans="1:5" x14ac:dyDescent="0.2">
      <c r="A37" s="57">
        <v>2011</v>
      </c>
      <c r="B37" s="58">
        <v>2230</v>
      </c>
      <c r="C37" s="58">
        <v>1592</v>
      </c>
      <c r="D37" s="58">
        <v>1044</v>
      </c>
      <c r="E37" s="58">
        <v>4866</v>
      </c>
    </row>
    <row r="38" spans="1:5" x14ac:dyDescent="0.2">
      <c r="A38" s="57">
        <v>2012</v>
      </c>
      <c r="B38" s="58">
        <v>2284</v>
      </c>
      <c r="C38" s="58">
        <v>1616</v>
      </c>
      <c r="D38" s="58">
        <v>1090</v>
      </c>
      <c r="E38" s="58">
        <v>4990</v>
      </c>
    </row>
    <row r="39" spans="1:5" x14ac:dyDescent="0.2">
      <c r="A39" s="57">
        <v>2013</v>
      </c>
      <c r="B39" s="58">
        <v>2476</v>
      </c>
      <c r="C39" s="58">
        <v>1656</v>
      </c>
      <c r="D39" s="58">
        <v>1147</v>
      </c>
      <c r="E39" s="58">
        <v>5279</v>
      </c>
    </row>
    <row r="40" spans="1:5" x14ac:dyDescent="0.2">
      <c r="A40" s="57">
        <v>2014</v>
      </c>
      <c r="B40" s="58">
        <v>2126</v>
      </c>
      <c r="C40" s="58">
        <v>1575</v>
      </c>
      <c r="D40" s="58">
        <v>1049</v>
      </c>
      <c r="E40" s="58">
        <v>4750</v>
      </c>
    </row>
    <row r="41" spans="1:5" x14ac:dyDescent="0.2">
      <c r="A41" s="58" t="s">
        <v>12</v>
      </c>
    </row>
    <row r="42" spans="1:5" x14ac:dyDescent="0.2">
      <c r="A42" s="58" t="s">
        <v>113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Normal="100" workbookViewId="0">
      <selection activeCell="C19" sqref="C19"/>
    </sheetView>
  </sheetViews>
  <sheetFormatPr baseColWidth="10" defaultColWidth="9.140625" defaultRowHeight="11.25" x14ac:dyDescent="0.2"/>
  <cols>
    <col min="1" max="1" width="18.7109375" style="58"/>
    <col min="2" max="1025" width="10.5703125" style="58"/>
    <col min="1026" max="16384" width="9.140625" style="58"/>
  </cols>
  <sheetData>
    <row r="1" spans="1:2" x14ac:dyDescent="0.2">
      <c r="A1" s="57" t="s">
        <v>117</v>
      </c>
    </row>
    <row r="2" spans="1:2" x14ac:dyDescent="0.2">
      <c r="A2" s="57" t="s">
        <v>110</v>
      </c>
    </row>
    <row r="3" spans="1:2" x14ac:dyDescent="0.2">
      <c r="A3" s="63"/>
      <c r="B3" s="62"/>
    </row>
    <row r="4" spans="1:2" x14ac:dyDescent="0.2">
      <c r="A4" s="62" t="s">
        <v>13</v>
      </c>
      <c r="B4" s="62">
        <v>38.4</v>
      </c>
    </row>
    <row r="5" spans="1:2" x14ac:dyDescent="0.2">
      <c r="A5" s="66" t="s">
        <v>14</v>
      </c>
      <c r="B5" s="67">
        <v>12.6</v>
      </c>
    </row>
    <row r="6" spans="1:2" x14ac:dyDescent="0.2">
      <c r="A6" s="68" t="s">
        <v>15</v>
      </c>
      <c r="B6" s="69">
        <v>7.6</v>
      </c>
    </row>
    <row r="7" spans="1:2" x14ac:dyDescent="0.2">
      <c r="A7" s="68" t="s">
        <v>16</v>
      </c>
      <c r="B7" s="69">
        <v>6.9</v>
      </c>
    </row>
    <row r="8" spans="1:2" x14ac:dyDescent="0.2">
      <c r="A8" s="68" t="s">
        <v>17</v>
      </c>
      <c r="B8" s="69">
        <v>5.9</v>
      </c>
    </row>
    <row r="9" spans="1:2" x14ac:dyDescent="0.2">
      <c r="A9" s="68" t="s">
        <v>18</v>
      </c>
      <c r="B9" s="69">
        <v>4.4000000000000004</v>
      </c>
    </row>
    <row r="10" spans="1:2" x14ac:dyDescent="0.2">
      <c r="A10" s="68" t="s">
        <v>19</v>
      </c>
      <c r="B10" s="69">
        <v>3.8</v>
      </c>
    </row>
    <row r="11" spans="1:2" x14ac:dyDescent="0.2">
      <c r="A11" s="68" t="s">
        <v>20</v>
      </c>
      <c r="B11" s="69">
        <v>3.8</v>
      </c>
    </row>
    <row r="12" spans="1:2" x14ac:dyDescent="0.2">
      <c r="A12" s="68" t="s">
        <v>21</v>
      </c>
      <c r="B12" s="69">
        <v>3.4</v>
      </c>
    </row>
    <row r="13" spans="1:2" x14ac:dyDescent="0.2">
      <c r="A13" s="70" t="s">
        <v>22</v>
      </c>
      <c r="B13" s="71">
        <v>3.3</v>
      </c>
    </row>
    <row r="14" spans="1:2" x14ac:dyDescent="0.2">
      <c r="A14" s="64" t="s">
        <v>23</v>
      </c>
      <c r="B14" s="65">
        <v>12.5</v>
      </c>
    </row>
    <row r="16" spans="1:2" x14ac:dyDescent="0.2">
      <c r="A16" s="58" t="s">
        <v>112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workbookViewId="0">
      <selection activeCell="M5" sqref="M5"/>
    </sheetView>
  </sheetViews>
  <sheetFormatPr baseColWidth="10" defaultColWidth="9.140625" defaultRowHeight="15" x14ac:dyDescent="0.25"/>
  <cols>
    <col min="1" max="1" width="10.5703125"/>
    <col min="2" max="2" width="18.7109375"/>
    <col min="3" max="3" width="14.140625"/>
    <col min="4" max="9" width="12.28515625"/>
    <col min="10" max="1025" width="10.5703125"/>
  </cols>
  <sheetData>
    <row r="1" spans="1:11" x14ac:dyDescent="0.25">
      <c r="A1" s="1" t="s">
        <v>2</v>
      </c>
    </row>
    <row r="2" spans="1:11" x14ac:dyDescent="0.25">
      <c r="A2" s="3" t="s">
        <v>24</v>
      </c>
    </row>
    <row r="3" spans="1:11" ht="34.5" x14ac:dyDescent="0.25">
      <c r="A3" s="4"/>
      <c r="B3" s="5"/>
      <c r="C3" s="115">
        <v>2005</v>
      </c>
      <c r="D3" s="115">
        <v>2010</v>
      </c>
      <c r="E3" s="115">
        <v>2011</v>
      </c>
      <c r="F3" s="115">
        <v>2012</v>
      </c>
      <c r="G3" s="115">
        <v>2013</v>
      </c>
      <c r="H3" s="115">
        <v>2014</v>
      </c>
      <c r="I3" s="116">
        <v>2015</v>
      </c>
      <c r="J3" s="117" t="s">
        <v>118</v>
      </c>
      <c r="K3" s="117" t="s">
        <v>119</v>
      </c>
    </row>
    <row r="4" spans="1:11" x14ac:dyDescent="0.25">
      <c r="A4" s="6" t="s">
        <v>25</v>
      </c>
      <c r="B4" s="4"/>
      <c r="C4" s="7">
        <v>68378</v>
      </c>
      <c r="D4" s="7">
        <v>79115</v>
      </c>
      <c r="E4" s="8">
        <v>81268</v>
      </c>
      <c r="F4" s="9">
        <v>86195</v>
      </c>
      <c r="G4" s="6">
        <v>95396</v>
      </c>
      <c r="H4" s="7">
        <v>98229</v>
      </c>
      <c r="I4" s="74">
        <v>106760</v>
      </c>
      <c r="J4" s="113">
        <f t="shared" ref="J4:J11" si="0">(I4-H4)/H4*100</f>
        <v>8.6848079487727663</v>
      </c>
      <c r="K4" s="113">
        <f t="shared" ref="K4:K11" si="1">(I4-C4)/C4*100</f>
        <v>56.132089268478168</v>
      </c>
    </row>
    <row r="5" spans="1:11" x14ac:dyDescent="0.25">
      <c r="A5" s="4" t="s">
        <v>26</v>
      </c>
      <c r="B5" s="4"/>
      <c r="C5" s="10">
        <v>34863</v>
      </c>
      <c r="D5" s="10">
        <v>39830</v>
      </c>
      <c r="E5" s="11">
        <v>41902</v>
      </c>
      <c r="F5" s="11">
        <v>44581</v>
      </c>
      <c r="G5" s="4">
        <v>46532</v>
      </c>
      <c r="H5" s="10">
        <v>43523</v>
      </c>
      <c r="I5" s="75">
        <v>44180</v>
      </c>
      <c r="J5" s="113">
        <f t="shared" si="0"/>
        <v>1.5095466764699126</v>
      </c>
      <c r="K5" s="113">
        <f t="shared" si="1"/>
        <v>26.724607750337032</v>
      </c>
    </row>
    <row r="6" spans="1:11" x14ac:dyDescent="0.25">
      <c r="A6" s="4" t="s">
        <v>27</v>
      </c>
      <c r="B6" s="4"/>
      <c r="C6" s="10">
        <v>33515</v>
      </c>
      <c r="D6" s="10">
        <v>37917</v>
      </c>
      <c r="E6" s="11">
        <v>39366</v>
      </c>
      <c r="F6" s="11">
        <v>41616</v>
      </c>
      <c r="G6" s="4">
        <v>48864</v>
      </c>
      <c r="H6" s="10">
        <v>54706</v>
      </c>
      <c r="I6" s="75">
        <v>62577</v>
      </c>
      <c r="J6" s="113">
        <f t="shared" si="0"/>
        <v>14.387818520820387</v>
      </c>
      <c r="K6" s="113">
        <f t="shared" si="1"/>
        <v>86.713411905117113</v>
      </c>
    </row>
    <row r="7" spans="1:11" x14ac:dyDescent="0.25">
      <c r="A7" s="6" t="s">
        <v>28</v>
      </c>
      <c r="B7" s="4"/>
      <c r="C7" s="12">
        <v>514.1</v>
      </c>
      <c r="D7" s="12">
        <v>627.9</v>
      </c>
      <c r="E7" s="12">
        <v>620.06200000000001</v>
      </c>
      <c r="F7" s="12">
        <v>627.70000000000005</v>
      </c>
      <c r="G7" s="12">
        <v>569.20000000000005</v>
      </c>
      <c r="H7" s="12">
        <v>550.6</v>
      </c>
      <c r="I7" s="76">
        <v>535.6</v>
      </c>
      <c r="J7" s="113">
        <f t="shared" si="0"/>
        <v>-2.7243007628042135</v>
      </c>
      <c r="K7" s="113">
        <f t="shared" si="1"/>
        <v>4.1820657459638202</v>
      </c>
    </row>
    <row r="8" spans="1:11" x14ac:dyDescent="0.25">
      <c r="A8" s="4" t="s">
        <v>26</v>
      </c>
      <c r="B8" s="4"/>
      <c r="C8" s="4">
        <v>305.7</v>
      </c>
      <c r="D8" s="4">
        <v>350.4</v>
      </c>
      <c r="E8" s="13">
        <v>379.5</v>
      </c>
      <c r="F8" s="14">
        <v>387.4</v>
      </c>
      <c r="G8" s="4">
        <v>350.5</v>
      </c>
      <c r="H8" s="4">
        <v>341.7</v>
      </c>
      <c r="I8" s="77">
        <v>327.2</v>
      </c>
      <c r="J8" s="113">
        <f t="shared" si="0"/>
        <v>-4.2434884401521797</v>
      </c>
      <c r="K8" s="113">
        <f t="shared" si="1"/>
        <v>7.0330389270526661</v>
      </c>
    </row>
    <row r="9" spans="1:11" x14ac:dyDescent="0.25">
      <c r="A9" s="4" t="s">
        <v>27</v>
      </c>
      <c r="B9" s="4"/>
      <c r="C9" s="4">
        <v>208.4</v>
      </c>
      <c r="D9" s="4">
        <v>245.5</v>
      </c>
      <c r="E9" s="13">
        <v>240.6</v>
      </c>
      <c r="F9" s="15">
        <v>243.5</v>
      </c>
      <c r="G9" s="4">
        <v>218.7</v>
      </c>
      <c r="H9" s="4">
        <v>209</v>
      </c>
      <c r="I9" s="77">
        <v>208.4</v>
      </c>
      <c r="J9" s="113">
        <f t="shared" si="0"/>
        <v>-0.28708133971291594</v>
      </c>
      <c r="K9" s="113">
        <f t="shared" si="1"/>
        <v>0</v>
      </c>
    </row>
    <row r="10" spans="1:11" x14ac:dyDescent="0.25">
      <c r="A10" s="6" t="s">
        <v>29</v>
      </c>
      <c r="B10" s="4"/>
      <c r="C10" s="6">
        <v>441.2</v>
      </c>
      <c r="D10" s="6">
        <v>439.6</v>
      </c>
      <c r="E10" s="6">
        <v>450.6</v>
      </c>
      <c r="F10" s="6">
        <v>431</v>
      </c>
      <c r="G10" s="6">
        <v>417.9</v>
      </c>
      <c r="H10" s="6">
        <v>413.8</v>
      </c>
      <c r="I10" s="78">
        <v>428.8</v>
      </c>
      <c r="J10" s="113">
        <f t="shared" si="0"/>
        <v>3.624939584340261</v>
      </c>
      <c r="K10" s="113">
        <f t="shared" si="1"/>
        <v>-2.810516772438798</v>
      </c>
    </row>
    <row r="11" spans="1:11" x14ac:dyDescent="0.25">
      <c r="A11" s="6" t="s">
        <v>30</v>
      </c>
      <c r="B11" s="16"/>
      <c r="C11" s="54">
        <f>SUM(C12,C13)</f>
        <v>2960.7768786127199</v>
      </c>
      <c r="D11" s="54">
        <f t="shared" ref="D11:I11" si="2">SUM(D12:D13)</f>
        <v>2972.9889408762201</v>
      </c>
      <c r="E11" s="54">
        <f t="shared" si="2"/>
        <v>2920.6923076923099</v>
      </c>
      <c r="F11" s="54">
        <f t="shared" si="2"/>
        <v>2789.2505847655898</v>
      </c>
      <c r="G11" s="54">
        <f t="shared" si="2"/>
        <v>2679.21357365824</v>
      </c>
      <c r="H11" s="54">
        <f t="shared" si="2"/>
        <v>2629.36653923531</v>
      </c>
      <c r="I11" s="79">
        <f t="shared" si="2"/>
        <v>2635.4540000000002</v>
      </c>
      <c r="J11" s="113">
        <f t="shared" si="0"/>
        <v>0.23151814986055713</v>
      </c>
      <c r="K11" s="113">
        <f t="shared" si="1"/>
        <v>-10.987753956155947</v>
      </c>
    </row>
    <row r="12" spans="1:11" x14ac:dyDescent="0.25">
      <c r="A12" s="4" t="s">
        <v>31</v>
      </c>
      <c r="B12" s="16"/>
      <c r="C12" s="72">
        <v>2819.7768786127199</v>
      </c>
      <c r="D12" s="72">
        <v>2825.9889408762201</v>
      </c>
      <c r="E12" s="72">
        <v>2774.6923076923099</v>
      </c>
      <c r="F12" s="72">
        <v>2652.2505847655898</v>
      </c>
      <c r="G12" s="72">
        <v>2549.21357365824</v>
      </c>
      <c r="H12" s="72">
        <v>2494.4880392353102</v>
      </c>
      <c r="I12" s="80">
        <v>2502.4540000000002</v>
      </c>
      <c r="J12" s="113">
        <f>(I12-H12)/H12*100</f>
        <v>0.31934251194613594</v>
      </c>
      <c r="K12" s="113">
        <f>(I12-C12)/C12*100</f>
        <v>-11.253474734810824</v>
      </c>
    </row>
    <row r="13" spans="1:11" x14ac:dyDescent="0.25">
      <c r="A13" s="4" t="s">
        <v>32</v>
      </c>
      <c r="B13" s="16"/>
      <c r="C13" s="73">
        <v>141</v>
      </c>
      <c r="D13" s="73">
        <v>147</v>
      </c>
      <c r="E13" s="73">
        <v>146</v>
      </c>
      <c r="F13" s="73">
        <v>137</v>
      </c>
      <c r="G13" s="73">
        <v>130</v>
      </c>
      <c r="H13" s="73">
        <v>134.8785</v>
      </c>
      <c r="I13" s="81">
        <v>133</v>
      </c>
      <c r="J13" s="114">
        <f>(I13-H13)/H13*100</f>
        <v>-1.3927349429301203</v>
      </c>
      <c r="K13" s="114">
        <f>(I13-C13)/C13*100</f>
        <v>-5.6737588652482271</v>
      </c>
    </row>
    <row r="15" spans="1:11" x14ac:dyDescent="0.25">
      <c r="A15" s="82" t="s">
        <v>111</v>
      </c>
    </row>
    <row r="18" spans="1:9" x14ac:dyDescent="0.25">
      <c r="A18" s="17" t="s">
        <v>33</v>
      </c>
      <c r="B18" s="18"/>
      <c r="C18" s="19">
        <v>2439107</v>
      </c>
      <c r="D18" s="20">
        <v>2657560</v>
      </c>
      <c r="E18" s="20">
        <v>2669254</v>
      </c>
      <c r="F18" s="20">
        <v>2607958</v>
      </c>
      <c r="G18" s="20">
        <v>2531624</v>
      </c>
      <c r="H18" s="20">
        <v>2492243</v>
      </c>
      <c r="I18" s="20">
        <v>2502454</v>
      </c>
    </row>
    <row r="19" spans="1:9" x14ac:dyDescent="0.25">
      <c r="A19" s="18"/>
      <c r="B19" s="18"/>
      <c r="C19" s="18">
        <v>122</v>
      </c>
      <c r="D19" s="18">
        <v>138</v>
      </c>
      <c r="E19" s="18">
        <v>140</v>
      </c>
      <c r="F19" s="18">
        <v>135</v>
      </c>
      <c r="G19" s="18">
        <v>129</v>
      </c>
      <c r="H19" s="18">
        <v>135</v>
      </c>
      <c r="I19" s="18">
        <v>133</v>
      </c>
    </row>
    <row r="20" spans="1:9" x14ac:dyDescent="0.25">
      <c r="A20" s="18"/>
      <c r="B20" s="18"/>
      <c r="C20" s="18"/>
      <c r="D20" s="18"/>
      <c r="E20" s="18"/>
      <c r="F20" s="18"/>
      <c r="G20" s="18"/>
      <c r="H20" s="18"/>
      <c r="I20" s="18"/>
    </row>
    <row r="21" spans="1:9" x14ac:dyDescent="0.25">
      <c r="A21" s="17" t="s">
        <v>34</v>
      </c>
      <c r="B21" s="18"/>
      <c r="C21" s="20">
        <f t="shared" ref="C21:I21" si="3">100*C18/C23</f>
        <v>2819776.8786127167</v>
      </c>
      <c r="D21" s="20">
        <f t="shared" si="3"/>
        <v>2825988.9408762227</v>
      </c>
      <c r="E21" s="20">
        <f t="shared" si="3"/>
        <v>2774692.3076923075</v>
      </c>
      <c r="F21" s="20">
        <f t="shared" si="3"/>
        <v>2652250.5847655851</v>
      </c>
      <c r="G21" s="20">
        <f t="shared" si="3"/>
        <v>2549213.5736582419</v>
      </c>
      <c r="H21" s="20">
        <f t="shared" si="3"/>
        <v>2494488.039235312</v>
      </c>
      <c r="I21" s="20">
        <f t="shared" si="3"/>
        <v>2502454</v>
      </c>
    </row>
    <row r="22" spans="1:9" x14ac:dyDescent="0.25">
      <c r="A22" s="18"/>
      <c r="B22" s="18"/>
      <c r="C22" s="21">
        <f t="shared" ref="C22:I22" si="4">100*C19/C23</f>
        <v>141.04046242774567</v>
      </c>
      <c r="D22" s="21">
        <f t="shared" si="4"/>
        <v>146.74606550404081</v>
      </c>
      <c r="E22" s="21">
        <f t="shared" si="4"/>
        <v>145.53014553014552</v>
      </c>
      <c r="F22" s="21">
        <f t="shared" si="4"/>
        <v>137.29278958608768</v>
      </c>
      <c r="G22" s="21">
        <f t="shared" si="4"/>
        <v>129.89628436209847</v>
      </c>
      <c r="H22" s="21">
        <f t="shared" si="4"/>
        <v>135.12160944850365</v>
      </c>
      <c r="I22" s="21">
        <f t="shared" si="4"/>
        <v>133</v>
      </c>
    </row>
    <row r="23" spans="1:9" x14ac:dyDescent="0.25">
      <c r="A23" s="18"/>
      <c r="B23" s="18"/>
      <c r="C23" s="18">
        <v>86.5</v>
      </c>
      <c r="D23" s="18">
        <v>94.04</v>
      </c>
      <c r="E23" s="18">
        <v>96.2</v>
      </c>
      <c r="F23" s="18">
        <v>98.33</v>
      </c>
      <c r="G23" s="18">
        <v>99.31</v>
      </c>
      <c r="H23" s="18">
        <v>99.91</v>
      </c>
      <c r="I23" s="18">
        <v>100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80" zoomScaleNormal="80" workbookViewId="0">
      <selection activeCell="R21" sqref="R21"/>
    </sheetView>
  </sheetViews>
  <sheetFormatPr baseColWidth="10" defaultColWidth="9.140625" defaultRowHeight="15" x14ac:dyDescent="0.25"/>
  <cols>
    <col min="1" max="4" width="11.28515625"/>
    <col min="5" max="5" width="12.28515625"/>
    <col min="6" max="6" width="11.28515625"/>
    <col min="7" max="9" width="12.28515625"/>
    <col min="10" max="11" width="11.28515625"/>
    <col min="12" max="12" width="17.42578125"/>
    <col min="13" max="13" width="11.28515625"/>
    <col min="14" max="1025" width="10.5703125"/>
  </cols>
  <sheetData>
    <row r="1" spans="1:17" x14ac:dyDescent="0.25">
      <c r="A1" s="6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</row>
    <row r="2" spans="1:17" x14ac:dyDescent="0.25">
      <c r="A2" s="2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x14ac:dyDescent="0.25">
      <c r="A3" s="4"/>
      <c r="B3" s="23"/>
      <c r="C3" s="23"/>
      <c r="D3" s="23"/>
      <c r="E3" s="24" t="s">
        <v>35</v>
      </c>
      <c r="F3" s="23"/>
      <c r="G3" s="23"/>
      <c r="H3" s="23"/>
      <c r="I3" s="23"/>
      <c r="J3" s="4"/>
      <c r="K3" s="4"/>
      <c r="M3" s="23"/>
      <c r="N3" s="4"/>
      <c r="O3" s="23"/>
    </row>
    <row r="4" spans="1:17" x14ac:dyDescent="0.25">
      <c r="A4" s="25"/>
      <c r="B4" s="4"/>
      <c r="C4" s="16"/>
      <c r="D4" s="16"/>
      <c r="E4" s="2"/>
      <c r="F4" s="2"/>
      <c r="K4" s="150" t="s">
        <v>36</v>
      </c>
      <c r="L4" s="146"/>
      <c r="M4" s="145"/>
      <c r="N4" s="146"/>
      <c r="O4" s="147"/>
      <c r="P4" s="145"/>
      <c r="Q4" s="145"/>
    </row>
    <row r="5" spans="1:17" ht="23.25" x14ac:dyDescent="0.25">
      <c r="A5" s="25"/>
      <c r="B5" s="26" t="s">
        <v>37</v>
      </c>
      <c r="C5" s="26" t="s">
        <v>38</v>
      </c>
      <c r="D5" s="26" t="s">
        <v>39</v>
      </c>
      <c r="E5" s="26" t="s">
        <v>40</v>
      </c>
      <c r="F5" s="26" t="s">
        <v>41</v>
      </c>
      <c r="G5" s="27" t="s">
        <v>42</v>
      </c>
      <c r="H5" s="26" t="s">
        <v>43</v>
      </c>
      <c r="I5" s="26" t="s">
        <v>44</v>
      </c>
      <c r="J5" s="28" t="s">
        <v>45</v>
      </c>
      <c r="K5" s="153" t="s">
        <v>46</v>
      </c>
      <c r="L5" s="154" t="s">
        <v>47</v>
      </c>
      <c r="M5" s="153" t="s">
        <v>48</v>
      </c>
      <c r="N5" s="154" t="s">
        <v>49</v>
      </c>
      <c r="O5" s="154" t="s">
        <v>50</v>
      </c>
      <c r="P5" s="154" t="s">
        <v>51</v>
      </c>
      <c r="Q5" s="154" t="s">
        <v>45</v>
      </c>
    </row>
    <row r="6" spans="1:17" x14ac:dyDescent="0.25">
      <c r="A6" s="25">
        <v>2005</v>
      </c>
      <c r="B6" s="29">
        <v>68378</v>
      </c>
      <c r="C6" s="30">
        <v>514118000</v>
      </c>
      <c r="D6" s="30">
        <f>[1]GRAPH1_indices!C9/[1]GRAPH1_indices!B9</f>
        <v>7518.7633449355053</v>
      </c>
      <c r="E6" s="31">
        <v>459150000</v>
      </c>
      <c r="F6" s="30">
        <v>2820</v>
      </c>
      <c r="G6" s="31">
        <v>163600</v>
      </c>
      <c r="H6" s="31">
        <v>16015</v>
      </c>
      <c r="I6" s="31">
        <f t="shared" ref="I6:I16" si="0">G6/H6*1000</f>
        <v>10215.423040899157</v>
      </c>
      <c r="J6" s="31">
        <v>449232</v>
      </c>
      <c r="K6" s="148">
        <f t="shared" ref="K6:K16" si="1">(B6/68378)*100</f>
        <v>100</v>
      </c>
      <c r="L6" s="148">
        <f t="shared" ref="L6:L16" si="2">(D6/7519)*100</f>
        <v>99.996852572622757</v>
      </c>
      <c r="M6" s="149">
        <f t="shared" ref="M6:M16" si="3">E6/459150000*100</f>
        <v>100</v>
      </c>
      <c r="N6" s="151">
        <f t="shared" ref="N6:N16" si="4">F6/2820*100</f>
        <v>100</v>
      </c>
      <c r="O6" s="148">
        <f t="shared" ref="O6:O16" si="5">H6/16015*100</f>
        <v>100</v>
      </c>
      <c r="P6" s="148">
        <f t="shared" ref="P6:P16" si="6">I6/10215*100</f>
        <v>100.00414136954632</v>
      </c>
      <c r="Q6" s="152">
        <f t="shared" ref="Q6:Q16" si="7">J6/449232*100</f>
        <v>100</v>
      </c>
    </row>
    <row r="7" spans="1:17" x14ac:dyDescent="0.25">
      <c r="A7" s="25">
        <v>2006</v>
      </c>
      <c r="B7" s="29">
        <v>70117</v>
      </c>
      <c r="C7" s="30">
        <v>571538000</v>
      </c>
      <c r="D7" s="30">
        <f>[1]GRAPH1_indices!C10/[1]GRAPH1_indices!B10</f>
        <v>8151.2044154769883</v>
      </c>
      <c r="E7" s="31">
        <v>469679000</v>
      </c>
      <c r="F7" s="30">
        <v>2282</v>
      </c>
      <c r="G7" s="31">
        <v>157600</v>
      </c>
      <c r="H7" s="31">
        <v>15806</v>
      </c>
      <c r="I7" s="31">
        <f t="shared" si="0"/>
        <v>9970.8971276730354</v>
      </c>
      <c r="J7" s="31">
        <v>350877</v>
      </c>
      <c r="K7" s="148">
        <f t="shared" si="1"/>
        <v>102.54321565415776</v>
      </c>
      <c r="L7" s="148">
        <f t="shared" si="2"/>
        <v>108.40809170736784</v>
      </c>
      <c r="M7" s="149">
        <f t="shared" si="3"/>
        <v>102.2931503865839</v>
      </c>
      <c r="N7" s="151">
        <f t="shared" si="4"/>
        <v>80.921985815602838</v>
      </c>
      <c r="O7" s="148">
        <f t="shared" si="5"/>
        <v>98.694973462379025</v>
      </c>
      <c r="P7" s="148">
        <f t="shared" si="6"/>
        <v>97.610348778003285</v>
      </c>
      <c r="Q7" s="152">
        <f t="shared" si="7"/>
        <v>78.105967517897213</v>
      </c>
    </row>
    <row r="8" spans="1:17" x14ac:dyDescent="0.25">
      <c r="A8" s="25">
        <v>2007</v>
      </c>
      <c r="B8" s="29">
        <v>75385</v>
      </c>
      <c r="C8" s="32">
        <v>655205000</v>
      </c>
      <c r="D8" s="30">
        <f>[1]GRAPH1_indices!C11/[1]GRAPH1_indices!B11</f>
        <v>8691.4505538237045</v>
      </c>
      <c r="E8" s="31">
        <v>486599000</v>
      </c>
      <c r="F8" s="30">
        <v>2321</v>
      </c>
      <c r="G8" s="31">
        <v>154600</v>
      </c>
      <c r="H8" s="31">
        <v>14964</v>
      </c>
      <c r="I8" s="31">
        <f t="shared" si="0"/>
        <v>10331.462175888801</v>
      </c>
      <c r="J8" s="31">
        <v>329180</v>
      </c>
      <c r="K8" s="148">
        <f t="shared" si="1"/>
        <v>110.24744800959371</v>
      </c>
      <c r="L8" s="148">
        <f t="shared" si="2"/>
        <v>115.59317135022881</v>
      </c>
      <c r="M8" s="149">
        <f t="shared" si="3"/>
        <v>105.97822062506805</v>
      </c>
      <c r="N8" s="151">
        <f t="shared" si="4"/>
        <v>82.304964539007102</v>
      </c>
      <c r="O8" s="148">
        <f t="shared" si="5"/>
        <v>93.437402435216981</v>
      </c>
      <c r="P8" s="148">
        <f t="shared" si="6"/>
        <v>101.14010940664512</v>
      </c>
      <c r="Q8" s="152">
        <f t="shared" si="7"/>
        <v>73.276169106386007</v>
      </c>
    </row>
    <row r="9" spans="1:17" x14ac:dyDescent="0.25">
      <c r="A9" s="25">
        <v>2008</v>
      </c>
      <c r="B9" s="32">
        <v>76184</v>
      </c>
      <c r="C9" s="32">
        <v>711551000</v>
      </c>
      <c r="D9" s="30">
        <f>[1]GRAPH1_indices!C12/[1]GRAPH1_indices!B12</f>
        <v>9339.9007665651588</v>
      </c>
      <c r="E9" s="31">
        <v>468325000</v>
      </c>
      <c r="F9" s="30">
        <v>2350</v>
      </c>
      <c r="G9" s="31">
        <v>164800</v>
      </c>
      <c r="H9" s="31">
        <v>15702</v>
      </c>
      <c r="I9" s="31">
        <f t="shared" si="0"/>
        <v>10495.478283021272</v>
      </c>
      <c r="J9" s="31">
        <v>350250</v>
      </c>
      <c r="K9" s="148">
        <f t="shared" si="1"/>
        <v>111.41595249934188</v>
      </c>
      <c r="L9" s="148">
        <f t="shared" si="2"/>
        <v>124.21732632750577</v>
      </c>
      <c r="M9" s="149">
        <f t="shared" si="3"/>
        <v>101.99825765000546</v>
      </c>
      <c r="N9" s="151">
        <f t="shared" si="4"/>
        <v>83.333333333333343</v>
      </c>
      <c r="O9" s="148">
        <f t="shared" si="5"/>
        <v>98.045582266625047</v>
      </c>
      <c r="P9" s="148">
        <f t="shared" si="6"/>
        <v>102.745749221941</v>
      </c>
      <c r="Q9" s="152">
        <f t="shared" si="7"/>
        <v>77.966395982476755</v>
      </c>
    </row>
    <row r="10" spans="1:17" x14ac:dyDescent="0.25">
      <c r="A10" s="25">
        <v>2009</v>
      </c>
      <c r="B10" s="32">
        <v>74788</v>
      </c>
      <c r="C10" s="32">
        <v>609310000</v>
      </c>
      <c r="D10" s="30">
        <f>[1]GRAPH1_indices!C13/[1]GRAPH1_indices!B13</f>
        <v>8147.1626464138635</v>
      </c>
      <c r="E10" s="31">
        <v>464476000</v>
      </c>
      <c r="F10" s="30">
        <v>2404</v>
      </c>
      <c r="G10" s="31">
        <v>130700</v>
      </c>
      <c r="H10" s="31">
        <v>13657</v>
      </c>
      <c r="I10" s="31">
        <f t="shared" si="0"/>
        <v>9570.1837885333516</v>
      </c>
      <c r="J10" s="31">
        <v>310439</v>
      </c>
      <c r="K10" s="148">
        <f t="shared" si="1"/>
        <v>109.37436017432506</v>
      </c>
      <c r="L10" s="148">
        <f t="shared" si="2"/>
        <v>108.35433763018838</v>
      </c>
      <c r="M10" s="149">
        <f t="shared" si="3"/>
        <v>101.15996950887509</v>
      </c>
      <c r="N10" s="151">
        <f t="shared" si="4"/>
        <v>85.248226950354606</v>
      </c>
      <c r="O10" s="148">
        <f t="shared" si="5"/>
        <v>85.276303465501087</v>
      </c>
      <c r="P10" s="148">
        <f t="shared" si="6"/>
        <v>93.687555443302514</v>
      </c>
      <c r="Q10" s="152">
        <f t="shared" si="7"/>
        <v>69.104382590732627</v>
      </c>
    </row>
    <row r="11" spans="1:17" x14ac:dyDescent="0.25">
      <c r="A11" s="25">
        <v>2010</v>
      </c>
      <c r="B11" s="32">
        <v>79115</v>
      </c>
      <c r="C11" s="32">
        <v>627937000</v>
      </c>
      <c r="D11" s="30">
        <f>[1]GRAPH1_indices!C14/[1]GRAPH1_indices!B14</f>
        <v>7937.0157365859823</v>
      </c>
      <c r="E11" s="31">
        <v>451935000</v>
      </c>
      <c r="F11" s="30">
        <v>2499</v>
      </c>
      <c r="G11" s="31">
        <v>144200</v>
      </c>
      <c r="H11" s="31">
        <v>14660</v>
      </c>
      <c r="I11" s="31">
        <f t="shared" si="0"/>
        <v>9836.2892223738054</v>
      </c>
      <c r="J11" s="31">
        <v>323394</v>
      </c>
      <c r="K11" s="148">
        <f t="shared" si="1"/>
        <v>115.70241890666588</v>
      </c>
      <c r="L11" s="148">
        <f t="shared" si="2"/>
        <v>105.5594591911954</v>
      </c>
      <c r="M11" s="149">
        <f t="shared" si="3"/>
        <v>98.428618098660564</v>
      </c>
      <c r="N11" s="151">
        <f t="shared" si="4"/>
        <v>88.617021276595736</v>
      </c>
      <c r="O11" s="148">
        <f t="shared" si="5"/>
        <v>91.539182016859201</v>
      </c>
      <c r="P11" s="148">
        <f t="shared" si="6"/>
        <v>96.292601295876707</v>
      </c>
      <c r="Q11" s="152">
        <f t="shared" si="7"/>
        <v>71.988193183032379</v>
      </c>
    </row>
    <row r="12" spans="1:17" x14ac:dyDescent="0.25">
      <c r="A12" s="25">
        <v>2011</v>
      </c>
      <c r="B12" s="32">
        <v>81268</v>
      </c>
      <c r="C12" s="32">
        <v>620062000</v>
      </c>
      <c r="D12" s="30">
        <f>[1]GRAPH1_indices!C15/[1]GRAPH1_indices!B15</f>
        <v>7629.842004232908</v>
      </c>
      <c r="E12" s="31">
        <v>450579000</v>
      </c>
      <c r="F12" s="30">
        <v>2568</v>
      </c>
      <c r="G12" s="31">
        <v>130500</v>
      </c>
      <c r="H12" s="31">
        <v>14544</v>
      </c>
      <c r="I12" s="31">
        <f t="shared" si="0"/>
        <v>8972.772277227723</v>
      </c>
      <c r="J12" s="31">
        <v>334129</v>
      </c>
      <c r="K12" s="148">
        <f t="shared" si="1"/>
        <v>118.8510924566381</v>
      </c>
      <c r="L12" s="148">
        <f t="shared" si="2"/>
        <v>101.47415885400861</v>
      </c>
      <c r="M12" s="149">
        <f t="shared" si="3"/>
        <v>98.13328977458346</v>
      </c>
      <c r="N12" s="151">
        <f t="shared" si="4"/>
        <v>91.063829787234042</v>
      </c>
      <c r="O12" s="148">
        <f t="shared" si="5"/>
        <v>90.814861067748993</v>
      </c>
      <c r="P12" s="148">
        <f t="shared" si="6"/>
        <v>87.83918039381031</v>
      </c>
      <c r="Q12" s="152">
        <f t="shared" si="7"/>
        <v>74.37782704704918</v>
      </c>
    </row>
    <row r="13" spans="1:17" x14ac:dyDescent="0.25">
      <c r="A13" s="25">
        <v>2012</v>
      </c>
      <c r="B13" s="32">
        <v>86295</v>
      </c>
      <c r="C13" s="32">
        <v>627719000</v>
      </c>
      <c r="D13" s="30">
        <v>7311</v>
      </c>
      <c r="E13" s="31">
        <v>440901000</v>
      </c>
      <c r="F13" s="30">
        <v>2564</v>
      </c>
      <c r="G13" s="31">
        <v>143000</v>
      </c>
      <c r="H13" s="31">
        <v>15957</v>
      </c>
      <c r="I13" s="31">
        <f t="shared" si="0"/>
        <v>8961.5842576925479</v>
      </c>
      <c r="J13" s="31">
        <v>346157</v>
      </c>
      <c r="K13" s="148">
        <f t="shared" si="1"/>
        <v>126.2028722688584</v>
      </c>
      <c r="L13" s="148">
        <f t="shared" si="2"/>
        <v>97.233674690783346</v>
      </c>
      <c r="M13" s="149">
        <f t="shared" si="3"/>
        <v>96.025481868670369</v>
      </c>
      <c r="N13" s="151">
        <f t="shared" si="4"/>
        <v>90.921985815602838</v>
      </c>
      <c r="O13" s="148">
        <f t="shared" si="5"/>
        <v>99.637839525444889</v>
      </c>
      <c r="P13" s="148">
        <f t="shared" si="6"/>
        <v>87.729654994542798</v>
      </c>
      <c r="Q13" s="152">
        <f t="shared" si="7"/>
        <v>77.05528546497132</v>
      </c>
    </row>
    <row r="14" spans="1:17" x14ac:dyDescent="0.25">
      <c r="A14" s="25">
        <v>2013</v>
      </c>
      <c r="B14" s="33">
        <v>95483</v>
      </c>
      <c r="C14" s="30">
        <v>550354000</v>
      </c>
      <c r="D14" s="26">
        <v>5991</v>
      </c>
      <c r="E14" s="31">
        <v>426815000</v>
      </c>
      <c r="F14" s="30">
        <v>2514</v>
      </c>
      <c r="G14" s="31">
        <v>129600</v>
      </c>
      <c r="H14" s="31">
        <v>16410</v>
      </c>
      <c r="I14" s="31">
        <f t="shared" si="0"/>
        <v>7897.6234003656309</v>
      </c>
      <c r="J14" s="31">
        <v>340803</v>
      </c>
      <c r="K14" s="148">
        <f t="shared" si="1"/>
        <v>139.63994267161951</v>
      </c>
      <c r="L14" s="148">
        <f t="shared" si="2"/>
        <v>79.678148689985377</v>
      </c>
      <c r="M14" s="149">
        <f t="shared" si="3"/>
        <v>92.957639115757374</v>
      </c>
      <c r="N14" s="151">
        <f t="shared" si="4"/>
        <v>89.148936170212764</v>
      </c>
      <c r="O14" s="148">
        <f t="shared" si="5"/>
        <v>102.46643771464252</v>
      </c>
      <c r="P14" s="148">
        <f t="shared" si="6"/>
        <v>77.313983361386491</v>
      </c>
      <c r="Q14" s="152">
        <f t="shared" si="7"/>
        <v>75.863473661716</v>
      </c>
    </row>
    <row r="15" spans="1:17" x14ac:dyDescent="0.25">
      <c r="A15" s="25">
        <v>2014</v>
      </c>
      <c r="B15" s="34">
        <f>B14-77</f>
        <v>95406</v>
      </c>
      <c r="C15" s="30">
        <v>550654000</v>
      </c>
      <c r="D15" s="26">
        <v>5771</v>
      </c>
      <c r="E15" s="30">
        <v>413814000</v>
      </c>
      <c r="F15" s="30">
        <v>2490</v>
      </c>
      <c r="G15" s="30">
        <v>123051</v>
      </c>
      <c r="H15" s="30">
        <v>19036</v>
      </c>
      <c r="I15" s="31">
        <f t="shared" si="0"/>
        <v>6464.1206135742805</v>
      </c>
      <c r="J15" s="30">
        <v>341568</v>
      </c>
      <c r="K15" s="148">
        <f t="shared" si="1"/>
        <v>139.52733335283278</v>
      </c>
      <c r="L15" s="148">
        <f t="shared" si="2"/>
        <v>76.752227689852376</v>
      </c>
      <c r="M15" s="149">
        <f t="shared" si="3"/>
        <v>90.126102580855928</v>
      </c>
      <c r="N15" s="151">
        <f t="shared" si="4"/>
        <v>88.297872340425528</v>
      </c>
      <c r="O15" s="148">
        <f t="shared" si="5"/>
        <v>118.86356540743053</v>
      </c>
      <c r="P15" s="148">
        <f t="shared" si="6"/>
        <v>63.280671694315025</v>
      </c>
      <c r="Q15" s="152">
        <f t="shared" si="7"/>
        <v>76.033764291056741</v>
      </c>
    </row>
    <row r="16" spans="1:17" x14ac:dyDescent="0.25">
      <c r="A16" s="25">
        <v>2015</v>
      </c>
      <c r="B16" s="35">
        <v>106760</v>
      </c>
      <c r="C16" s="35">
        <v>535579000</v>
      </c>
      <c r="D16" s="26">
        <v>5017</v>
      </c>
      <c r="E16" s="30">
        <v>428767000</v>
      </c>
      <c r="F16" s="26">
        <v>2502</v>
      </c>
      <c r="G16" s="30">
        <v>124700</v>
      </c>
      <c r="H16" s="30">
        <v>20513</v>
      </c>
      <c r="I16" s="31">
        <f t="shared" si="0"/>
        <v>6079.0718081216792</v>
      </c>
      <c r="J16" s="30">
        <v>347864</v>
      </c>
      <c r="K16" s="148">
        <f t="shared" si="1"/>
        <v>156.13208926847818</v>
      </c>
      <c r="L16" s="148">
        <f t="shared" si="2"/>
        <v>66.724298443942004</v>
      </c>
      <c r="M16" s="149">
        <f t="shared" si="3"/>
        <v>93.382772514428837</v>
      </c>
      <c r="N16" s="151">
        <f t="shared" si="4"/>
        <v>88.723404255319153</v>
      </c>
      <c r="O16" s="148">
        <f t="shared" si="5"/>
        <v>128.08616921635968</v>
      </c>
      <c r="P16" s="148">
        <f t="shared" si="6"/>
        <v>59.51122670701595</v>
      </c>
      <c r="Q16" s="152">
        <f t="shared" si="7"/>
        <v>77.435267300637534</v>
      </c>
    </row>
    <row r="18" spans="1:1" x14ac:dyDescent="0.25">
      <c r="A18" s="82" t="s">
        <v>111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="80" zoomScaleNormal="80" workbookViewId="0">
      <selection activeCell="E23" sqref="E23"/>
    </sheetView>
  </sheetViews>
  <sheetFormatPr baseColWidth="10" defaultColWidth="9.140625" defaultRowHeight="15" x14ac:dyDescent="0.25"/>
  <cols>
    <col min="1" max="1" width="42.5703125" style="36" customWidth="1"/>
    <col min="2" max="4" width="11.140625" style="36"/>
    <col min="5" max="5" width="16.42578125" style="36"/>
    <col min="6" max="1025" width="11.140625" style="36"/>
  </cols>
  <sheetData>
    <row r="1" spans="1:6" x14ac:dyDescent="0.25">
      <c r="A1" s="37" t="s">
        <v>4</v>
      </c>
    </row>
    <row r="2" spans="1:6" x14ac:dyDescent="0.25">
      <c r="A2" s="36" t="s">
        <v>52</v>
      </c>
    </row>
    <row r="3" spans="1:6" x14ac:dyDescent="0.25">
      <c r="B3" s="38">
        <v>2013</v>
      </c>
      <c r="C3" s="38">
        <v>2014</v>
      </c>
      <c r="D3" s="83">
        <v>2015</v>
      </c>
      <c r="E3" s="39" t="s">
        <v>53</v>
      </c>
      <c r="F3" s="39"/>
    </row>
    <row r="4" spans="1:6" x14ac:dyDescent="0.25">
      <c r="A4" s="37" t="s">
        <v>54</v>
      </c>
      <c r="B4" s="40">
        <v>2531837</v>
      </c>
      <c r="C4" s="40">
        <v>2492243</v>
      </c>
      <c r="D4" s="84">
        <v>2502454</v>
      </c>
      <c r="E4" s="41">
        <f t="shared" ref="E4:E16" si="0">(D4-C4)/C4*100</f>
        <v>0.40971125207293191</v>
      </c>
      <c r="F4" s="41"/>
    </row>
    <row r="5" spans="1:6" x14ac:dyDescent="0.25">
      <c r="A5" s="42" t="s">
        <v>55</v>
      </c>
      <c r="B5" s="43">
        <v>323624</v>
      </c>
      <c r="C5" s="43">
        <v>306584</v>
      </c>
      <c r="D5" s="75">
        <v>290680</v>
      </c>
      <c r="E5" s="41">
        <f t="shared" si="0"/>
        <v>-5.1874853221303132</v>
      </c>
      <c r="F5" s="41"/>
    </row>
    <row r="6" spans="1:6" x14ac:dyDescent="0.25">
      <c r="A6" s="44" t="s">
        <v>56</v>
      </c>
      <c r="B6" s="45">
        <v>85325</v>
      </c>
      <c r="C6" s="45">
        <v>89290</v>
      </c>
      <c r="D6" s="84">
        <v>110807</v>
      </c>
      <c r="E6" s="41">
        <f t="shared" si="0"/>
        <v>24.097883301601524</v>
      </c>
      <c r="F6" s="41"/>
    </row>
    <row r="7" spans="1:6" x14ac:dyDescent="0.25">
      <c r="A7" s="44" t="s">
        <v>57</v>
      </c>
      <c r="B7" s="45">
        <v>35400</v>
      </c>
      <c r="C7" s="45">
        <v>41795</v>
      </c>
      <c r="D7" s="84">
        <v>49796</v>
      </c>
      <c r="E7" s="41">
        <f t="shared" si="0"/>
        <v>19.14343821031224</v>
      </c>
      <c r="F7" s="41"/>
    </row>
    <row r="8" spans="1:6" x14ac:dyDescent="0.25">
      <c r="A8" s="44" t="s">
        <v>58</v>
      </c>
      <c r="B8" s="45">
        <v>242702</v>
      </c>
      <c r="C8" s="45">
        <v>234279</v>
      </c>
      <c r="D8" s="84">
        <v>261486</v>
      </c>
      <c r="E8" s="41">
        <f t="shared" si="0"/>
        <v>11.613076716222965</v>
      </c>
      <c r="F8" s="41"/>
    </row>
    <row r="9" spans="1:6" x14ac:dyDescent="0.25">
      <c r="A9" s="44" t="s">
        <v>59</v>
      </c>
      <c r="B9" s="45">
        <v>428402</v>
      </c>
      <c r="C9" s="45">
        <v>420877</v>
      </c>
      <c r="D9" s="84">
        <v>426644</v>
      </c>
      <c r="E9" s="41">
        <f t="shared" si="0"/>
        <v>1.3702340588818112</v>
      </c>
      <c r="F9" s="41"/>
    </row>
    <row r="10" spans="1:6" x14ac:dyDescent="0.25">
      <c r="A10" s="44" t="s">
        <v>60</v>
      </c>
      <c r="B10" s="45">
        <v>243361</v>
      </c>
      <c r="C10" s="45">
        <v>258459</v>
      </c>
      <c r="D10" s="84">
        <v>259989</v>
      </c>
      <c r="E10" s="41">
        <f t="shared" si="0"/>
        <v>0.59197009970633641</v>
      </c>
      <c r="F10" s="41"/>
    </row>
    <row r="11" spans="1:6" x14ac:dyDescent="0.25">
      <c r="A11" s="44" t="s">
        <v>61</v>
      </c>
      <c r="B11" s="45">
        <v>675254</v>
      </c>
      <c r="C11" s="45">
        <v>626797</v>
      </c>
      <c r="D11" s="84">
        <v>610300</v>
      </c>
      <c r="E11" s="41">
        <f t="shared" si="0"/>
        <v>-2.6319526098561417</v>
      </c>
      <c r="F11" s="41"/>
    </row>
    <row r="12" spans="1:6" x14ac:dyDescent="0.25">
      <c r="A12" s="44" t="s">
        <v>62</v>
      </c>
      <c r="B12" s="45">
        <v>342401</v>
      </c>
      <c r="C12" s="45">
        <v>357175</v>
      </c>
      <c r="D12" s="84">
        <v>346233</v>
      </c>
      <c r="E12" s="41">
        <f t="shared" si="0"/>
        <v>-3.0634842864142229</v>
      </c>
      <c r="F12" s="41"/>
    </row>
    <row r="13" spans="1:6" x14ac:dyDescent="0.25">
      <c r="A13" s="44" t="s">
        <v>63</v>
      </c>
      <c r="B13" s="45">
        <v>74192</v>
      </c>
      <c r="C13" s="45">
        <v>78851</v>
      </c>
      <c r="D13" s="84">
        <v>75336</v>
      </c>
      <c r="E13" s="41">
        <f t="shared" si="0"/>
        <v>-4.4577747904275151</v>
      </c>
      <c r="F13" s="41"/>
    </row>
    <row r="14" spans="1:6" x14ac:dyDescent="0.25">
      <c r="A14" s="44" t="s">
        <v>64</v>
      </c>
      <c r="B14" s="45">
        <v>44756</v>
      </c>
      <c r="C14" s="45">
        <v>39791</v>
      </c>
      <c r="D14" s="84">
        <v>37207</v>
      </c>
      <c r="E14" s="41">
        <f t="shared" si="0"/>
        <v>-6.4939307883692283</v>
      </c>
      <c r="F14" s="41"/>
    </row>
    <row r="15" spans="1:6" x14ac:dyDescent="0.25">
      <c r="A15" s="44" t="s">
        <v>65</v>
      </c>
      <c r="B15" s="45">
        <v>220</v>
      </c>
      <c r="C15" s="45">
        <v>310</v>
      </c>
      <c r="D15" s="84">
        <v>285</v>
      </c>
      <c r="E15" s="41">
        <f t="shared" si="0"/>
        <v>-8.064516129032258</v>
      </c>
      <c r="F15" s="41"/>
    </row>
    <row r="16" spans="1:6" x14ac:dyDescent="0.25">
      <c r="A16" s="44" t="s">
        <v>66</v>
      </c>
      <c r="B16" s="45">
        <v>36201</v>
      </c>
      <c r="C16" s="45">
        <v>38034</v>
      </c>
      <c r="D16" s="84">
        <v>33691</v>
      </c>
      <c r="E16" s="41">
        <f t="shared" si="0"/>
        <v>-11.418730609454698</v>
      </c>
      <c r="F16" s="41"/>
    </row>
    <row r="19" spans="1:2" x14ac:dyDescent="0.25">
      <c r="B19" s="118" t="s">
        <v>53</v>
      </c>
    </row>
    <row r="20" spans="1:2" x14ac:dyDescent="0.25">
      <c r="A20" s="37" t="s">
        <v>11</v>
      </c>
      <c r="B20" s="119">
        <v>0.40971125207293202</v>
      </c>
    </row>
    <row r="21" spans="1:2" x14ac:dyDescent="0.25">
      <c r="A21" s="44" t="s">
        <v>56</v>
      </c>
      <c r="B21" s="119">
        <v>24.097883301601499</v>
      </c>
    </row>
    <row r="22" spans="1:2" x14ac:dyDescent="0.25">
      <c r="A22" s="44" t="s">
        <v>57</v>
      </c>
      <c r="B22" s="119">
        <v>19.143438210312201</v>
      </c>
    </row>
    <row r="23" spans="1:2" x14ac:dyDescent="0.25">
      <c r="A23" s="44" t="s">
        <v>58</v>
      </c>
      <c r="B23" s="119">
        <v>11.613076716223</v>
      </c>
    </row>
    <row r="24" spans="1:2" x14ac:dyDescent="0.25">
      <c r="A24" s="44" t="s">
        <v>59</v>
      </c>
      <c r="B24" s="119">
        <v>1.37023405888181</v>
      </c>
    </row>
    <row r="25" spans="1:2" x14ac:dyDescent="0.25">
      <c r="A25" s="44" t="s">
        <v>60</v>
      </c>
      <c r="B25" s="119">
        <v>0.59197009970633596</v>
      </c>
    </row>
    <row r="26" spans="1:2" x14ac:dyDescent="0.25">
      <c r="A26" s="44" t="s">
        <v>61</v>
      </c>
      <c r="B26" s="119">
        <v>-2.6319526098561399</v>
      </c>
    </row>
    <row r="27" spans="1:2" x14ac:dyDescent="0.25">
      <c r="A27" s="44" t="s">
        <v>62</v>
      </c>
      <c r="B27" s="119">
        <v>-3.0634842864142202</v>
      </c>
    </row>
    <row r="28" spans="1:2" x14ac:dyDescent="0.25">
      <c r="A28" s="44" t="s">
        <v>63</v>
      </c>
      <c r="B28" s="119">
        <v>-4.4577747904275196</v>
      </c>
    </row>
    <row r="29" spans="1:2" x14ac:dyDescent="0.25">
      <c r="A29" s="42" t="s">
        <v>55</v>
      </c>
      <c r="B29" s="119">
        <v>-5.1874853221303097</v>
      </c>
    </row>
    <row r="30" spans="1:2" x14ac:dyDescent="0.25">
      <c r="A30" s="44" t="s">
        <v>64</v>
      </c>
      <c r="B30" s="119">
        <v>-6.4939307883692301</v>
      </c>
    </row>
    <row r="31" spans="1:2" x14ac:dyDescent="0.25">
      <c r="A31" s="44" t="s">
        <v>65</v>
      </c>
      <c r="B31" s="119">
        <v>-8.0645161290322598</v>
      </c>
    </row>
    <row r="32" spans="1:2" x14ac:dyDescent="0.25">
      <c r="A32" s="44" t="s">
        <v>66</v>
      </c>
      <c r="B32" s="119">
        <v>-11.4187306094547</v>
      </c>
    </row>
    <row r="34" spans="1:3" x14ac:dyDescent="0.25">
      <c r="A34" s="82" t="s">
        <v>111</v>
      </c>
    </row>
    <row r="38" spans="1:3" x14ac:dyDescent="0.25">
      <c r="C38" s="22"/>
    </row>
  </sheetData>
  <sortState ref="A21:AMK32">
    <sortCondition descending="1" ref="B21:B32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118" zoomScaleNormal="118" workbookViewId="0">
      <selection activeCell="A30" sqref="A30:C30"/>
    </sheetView>
  </sheetViews>
  <sheetFormatPr baseColWidth="10" defaultColWidth="9.140625" defaultRowHeight="15" x14ac:dyDescent="0.25"/>
  <cols>
    <col min="1" max="1" width="37.42578125" customWidth="1"/>
    <col min="2" max="2" width="10.5703125" customWidth="1"/>
    <col min="3" max="1025" width="10.5703125"/>
  </cols>
  <sheetData>
    <row r="1" spans="1:6" x14ac:dyDescent="0.25">
      <c r="A1" s="57" t="s">
        <v>67</v>
      </c>
      <c r="B1" s="58"/>
      <c r="C1" s="58"/>
      <c r="D1" s="58"/>
      <c r="E1" s="58"/>
      <c r="F1" s="58"/>
    </row>
    <row r="2" spans="1:6" x14ac:dyDescent="0.25">
      <c r="A2" s="59"/>
      <c r="B2" s="58"/>
      <c r="C2" s="58"/>
      <c r="D2" s="58"/>
      <c r="E2" s="58"/>
      <c r="F2" s="58"/>
    </row>
    <row r="3" spans="1:6" x14ac:dyDescent="0.25">
      <c r="A3" s="58"/>
      <c r="B3" s="121">
        <v>2013</v>
      </c>
      <c r="C3" s="122">
        <v>2014</v>
      </c>
      <c r="D3" s="123">
        <v>2015</v>
      </c>
      <c r="E3" s="67" t="s">
        <v>68</v>
      </c>
      <c r="F3" s="58"/>
    </row>
    <row r="4" spans="1:6" x14ac:dyDescent="0.25">
      <c r="A4" s="124" t="s">
        <v>54</v>
      </c>
      <c r="B4" s="125">
        <v>343171</v>
      </c>
      <c r="C4" s="125">
        <v>341876</v>
      </c>
      <c r="D4" s="126">
        <v>347864</v>
      </c>
      <c r="E4" s="127">
        <f t="shared" ref="E4:E16" si="0">(D4-C4)/C4*100</f>
        <v>1.7515122442055016</v>
      </c>
      <c r="F4" s="58"/>
    </row>
    <row r="5" spans="1:6" x14ac:dyDescent="0.25">
      <c r="A5" s="58" t="s">
        <v>58</v>
      </c>
      <c r="B5" s="85">
        <v>11518</v>
      </c>
      <c r="C5" s="85">
        <v>10890</v>
      </c>
      <c r="D5" s="90">
        <v>13919</v>
      </c>
      <c r="E5" s="120">
        <f t="shared" si="0"/>
        <v>27.814508723599634</v>
      </c>
      <c r="F5" s="58"/>
    </row>
    <row r="6" spans="1:6" x14ac:dyDescent="0.25">
      <c r="A6" s="58" t="s">
        <v>65</v>
      </c>
      <c r="B6" s="85" t="s">
        <v>69</v>
      </c>
      <c r="C6" s="85">
        <v>31</v>
      </c>
      <c r="D6" s="90">
        <v>39</v>
      </c>
      <c r="E6" s="120">
        <f t="shared" si="0"/>
        <v>25.806451612903224</v>
      </c>
      <c r="F6" s="58"/>
    </row>
    <row r="7" spans="1:6" x14ac:dyDescent="0.25">
      <c r="A7" s="58" t="s">
        <v>63</v>
      </c>
      <c r="B7" s="85">
        <v>1656</v>
      </c>
      <c r="C7" s="85">
        <v>1326</v>
      </c>
      <c r="D7" s="90">
        <v>1617</v>
      </c>
      <c r="E7" s="120">
        <f t="shared" si="0"/>
        <v>21.945701357466064</v>
      </c>
      <c r="F7" s="58"/>
    </row>
    <row r="8" spans="1:6" x14ac:dyDescent="0.25">
      <c r="A8" s="58" t="s">
        <v>56</v>
      </c>
      <c r="B8" s="85">
        <v>10423</v>
      </c>
      <c r="C8" s="85">
        <v>11358</v>
      </c>
      <c r="D8" s="90">
        <v>13177</v>
      </c>
      <c r="E8" s="120">
        <f t="shared" si="0"/>
        <v>16.015143511181545</v>
      </c>
      <c r="F8" s="58"/>
    </row>
    <row r="9" spans="1:6" x14ac:dyDescent="0.25">
      <c r="A9" s="58" t="s">
        <v>59</v>
      </c>
      <c r="B9" s="85">
        <v>20574</v>
      </c>
      <c r="C9" s="85">
        <v>26424</v>
      </c>
      <c r="D9" s="90">
        <v>28624</v>
      </c>
      <c r="E9" s="120">
        <f t="shared" si="0"/>
        <v>8.3257644565546478</v>
      </c>
      <c r="F9" s="58"/>
    </row>
    <row r="10" spans="1:6" x14ac:dyDescent="0.25">
      <c r="A10" s="58" t="s">
        <v>60</v>
      </c>
      <c r="B10" s="85">
        <v>15080</v>
      </c>
      <c r="C10" s="85">
        <v>16620</v>
      </c>
      <c r="D10" s="90">
        <v>17842</v>
      </c>
      <c r="E10" s="120">
        <f t="shared" si="0"/>
        <v>7.3525872442839955</v>
      </c>
      <c r="F10" s="58"/>
    </row>
    <row r="11" spans="1:6" x14ac:dyDescent="0.25">
      <c r="A11" s="58" t="s">
        <v>62</v>
      </c>
      <c r="B11" s="85">
        <v>47256</v>
      </c>
      <c r="C11" s="85">
        <v>47547</v>
      </c>
      <c r="D11" s="90">
        <v>51032</v>
      </c>
      <c r="E11" s="120">
        <f t="shared" si="0"/>
        <v>7.3295896691694535</v>
      </c>
      <c r="F11" s="58"/>
    </row>
    <row r="12" spans="1:6" x14ac:dyDescent="0.25">
      <c r="A12" s="58" t="s">
        <v>66</v>
      </c>
      <c r="B12" s="85">
        <v>3218</v>
      </c>
      <c r="C12" s="85">
        <v>3131</v>
      </c>
      <c r="D12" s="90">
        <v>3343</v>
      </c>
      <c r="E12" s="120">
        <f t="shared" si="0"/>
        <v>6.7709996806132224</v>
      </c>
      <c r="F12" s="58"/>
    </row>
    <row r="13" spans="1:6" x14ac:dyDescent="0.25">
      <c r="A13" s="58" t="s">
        <v>55</v>
      </c>
      <c r="B13" s="85">
        <v>2703</v>
      </c>
      <c r="C13" s="85">
        <v>3399</v>
      </c>
      <c r="D13" s="90">
        <v>3604</v>
      </c>
      <c r="E13" s="120">
        <f t="shared" si="0"/>
        <v>6.0311856428361281</v>
      </c>
      <c r="F13" s="58"/>
    </row>
    <row r="14" spans="1:6" x14ac:dyDescent="0.25">
      <c r="A14" s="58" t="s">
        <v>61</v>
      </c>
      <c r="B14" s="85">
        <v>219347</v>
      </c>
      <c r="C14" s="85">
        <v>211411</v>
      </c>
      <c r="D14" s="90">
        <v>205354</v>
      </c>
      <c r="E14" s="120">
        <f t="shared" si="0"/>
        <v>-2.8650354049694671</v>
      </c>
      <c r="F14" s="58"/>
    </row>
    <row r="15" spans="1:6" x14ac:dyDescent="0.25">
      <c r="A15" s="58" t="s">
        <v>64</v>
      </c>
      <c r="B15" s="85">
        <v>11331</v>
      </c>
      <c r="C15" s="85">
        <v>9665</v>
      </c>
      <c r="D15" s="90">
        <v>9273</v>
      </c>
      <c r="E15" s="120">
        <f t="shared" si="0"/>
        <v>-4.0558717020175887</v>
      </c>
      <c r="F15" s="58"/>
    </row>
    <row r="16" spans="1:6" x14ac:dyDescent="0.25">
      <c r="A16" s="62" t="s">
        <v>57</v>
      </c>
      <c r="B16" s="128">
        <v>65</v>
      </c>
      <c r="C16" s="128">
        <v>74</v>
      </c>
      <c r="D16" s="129">
        <v>40</v>
      </c>
      <c r="E16" s="130">
        <f t="shared" si="0"/>
        <v>-45.945945945945951</v>
      </c>
      <c r="F16" s="58"/>
    </row>
    <row r="17" spans="1:6" x14ac:dyDescent="0.25">
      <c r="A17" s="58"/>
      <c r="B17" s="58"/>
      <c r="C17" s="58"/>
      <c r="D17" s="58"/>
      <c r="E17" s="58"/>
      <c r="F17" s="58"/>
    </row>
    <row r="18" spans="1:6" x14ac:dyDescent="0.25">
      <c r="A18" s="58"/>
      <c r="B18" s="58"/>
      <c r="C18" s="57" t="s">
        <v>70</v>
      </c>
      <c r="D18" s="58"/>
      <c r="E18" s="58"/>
      <c r="F18" s="58"/>
    </row>
    <row r="19" spans="1:6" x14ac:dyDescent="0.25">
      <c r="A19" s="124" t="s">
        <v>61</v>
      </c>
      <c r="B19" s="131">
        <v>205354</v>
      </c>
      <c r="C19" s="132">
        <f t="shared" ref="C19:C30" si="1">B19/347864</f>
        <v>0.59032840420394173</v>
      </c>
      <c r="D19" s="58"/>
      <c r="E19" s="58"/>
      <c r="F19" s="58"/>
    </row>
    <row r="20" spans="1:6" x14ac:dyDescent="0.25">
      <c r="A20" s="58" t="s">
        <v>62</v>
      </c>
      <c r="B20" s="85">
        <v>51032</v>
      </c>
      <c r="C20" s="86">
        <f t="shared" si="1"/>
        <v>0.14670100958995469</v>
      </c>
      <c r="D20" s="58"/>
      <c r="E20" s="58"/>
      <c r="F20" s="58"/>
    </row>
    <row r="21" spans="1:6" x14ac:dyDescent="0.25">
      <c r="A21" s="58" t="s">
        <v>59</v>
      </c>
      <c r="B21" s="85">
        <v>28624</v>
      </c>
      <c r="C21" s="86">
        <f t="shared" si="1"/>
        <v>8.228503093162845E-2</v>
      </c>
      <c r="D21" s="58"/>
      <c r="E21" s="58"/>
      <c r="F21" s="58"/>
    </row>
    <row r="22" spans="1:6" x14ac:dyDescent="0.25">
      <c r="A22" s="58" t="s">
        <v>60</v>
      </c>
      <c r="B22" s="85">
        <v>17842</v>
      </c>
      <c r="C22" s="86">
        <f t="shared" si="1"/>
        <v>5.1290159372628381E-2</v>
      </c>
      <c r="D22" s="58"/>
      <c r="E22" s="58"/>
      <c r="F22" s="58"/>
    </row>
    <row r="23" spans="1:6" x14ac:dyDescent="0.25">
      <c r="A23" s="58" t="s">
        <v>58</v>
      </c>
      <c r="B23" s="85">
        <v>13919</v>
      </c>
      <c r="C23" s="86">
        <f t="shared" si="1"/>
        <v>4.0012763608766641E-2</v>
      </c>
      <c r="D23" s="58"/>
      <c r="E23" s="58"/>
      <c r="F23" s="58"/>
    </row>
    <row r="24" spans="1:6" x14ac:dyDescent="0.25">
      <c r="A24" s="58" t="s">
        <v>56</v>
      </c>
      <c r="B24" s="85">
        <v>13177</v>
      </c>
      <c r="C24" s="86">
        <f t="shared" si="1"/>
        <v>3.7879746107674264E-2</v>
      </c>
      <c r="D24" s="58"/>
      <c r="E24" s="58"/>
      <c r="F24" s="58"/>
    </row>
    <row r="25" spans="1:6" x14ac:dyDescent="0.25">
      <c r="A25" s="58" t="s">
        <v>64</v>
      </c>
      <c r="B25" s="85">
        <v>9273</v>
      </c>
      <c r="C25" s="86">
        <f t="shared" si="1"/>
        <v>2.6656969390336453E-2</v>
      </c>
      <c r="D25" s="58"/>
      <c r="E25" s="58"/>
      <c r="F25" s="58"/>
    </row>
    <row r="26" spans="1:6" x14ac:dyDescent="0.25">
      <c r="A26" s="58" t="s">
        <v>55</v>
      </c>
      <c r="B26" s="85">
        <v>3604</v>
      </c>
      <c r="C26" s="86">
        <f t="shared" si="1"/>
        <v>1.0360370719591564E-2</v>
      </c>
      <c r="D26" s="58"/>
      <c r="E26" s="58"/>
      <c r="F26" s="58"/>
    </row>
    <row r="27" spans="1:6" x14ac:dyDescent="0.25">
      <c r="A27" s="58" t="s">
        <v>66</v>
      </c>
      <c r="B27" s="85">
        <v>3343</v>
      </c>
      <c r="C27" s="86">
        <f t="shared" si="1"/>
        <v>9.6100775015523308E-3</v>
      </c>
      <c r="D27" s="58"/>
      <c r="E27" s="58"/>
      <c r="F27" s="58"/>
    </row>
    <row r="28" spans="1:6" x14ac:dyDescent="0.25">
      <c r="A28" s="58" t="s">
        <v>63</v>
      </c>
      <c r="B28" s="85">
        <v>1617</v>
      </c>
      <c r="C28" s="86">
        <f t="shared" si="1"/>
        <v>4.6483683278522644E-3</v>
      </c>
      <c r="D28" s="58"/>
      <c r="E28" s="58"/>
      <c r="F28" s="58"/>
    </row>
    <row r="29" spans="1:6" x14ac:dyDescent="0.25">
      <c r="A29" s="58" t="s">
        <v>57</v>
      </c>
      <c r="B29" s="85">
        <v>40</v>
      </c>
      <c r="C29" s="86">
        <f t="shared" si="1"/>
        <v>1.1498746636616609E-4</v>
      </c>
      <c r="D29" s="58"/>
      <c r="E29" s="58"/>
      <c r="F29" s="58"/>
    </row>
    <row r="30" spans="1:6" x14ac:dyDescent="0.25">
      <c r="A30" s="62" t="s">
        <v>65</v>
      </c>
      <c r="B30" s="128">
        <v>39</v>
      </c>
      <c r="C30" s="133">
        <f t="shared" si="1"/>
        <v>1.1211277970701194E-4</v>
      </c>
      <c r="D30" s="58"/>
      <c r="E30" s="58"/>
      <c r="F30" s="58"/>
    </row>
    <row r="31" spans="1:6" x14ac:dyDescent="0.25">
      <c r="A31" s="58"/>
      <c r="B31" s="58"/>
      <c r="C31" s="58"/>
      <c r="D31" s="58"/>
      <c r="E31" s="58"/>
      <c r="F31" s="58"/>
    </row>
    <row r="32" spans="1:6" x14ac:dyDescent="0.25">
      <c r="A32" s="82" t="s">
        <v>114</v>
      </c>
      <c r="B32" s="87"/>
      <c r="C32" s="87"/>
      <c r="D32" s="87"/>
      <c r="E32" s="87"/>
      <c r="F32" s="58"/>
    </row>
    <row r="33" spans="1:5" x14ac:dyDescent="0.25">
      <c r="A33" s="46"/>
      <c r="B33" s="47"/>
      <c r="C33" s="48"/>
      <c r="D33" s="48"/>
      <c r="E33" s="46"/>
    </row>
    <row r="34" spans="1:5" x14ac:dyDescent="0.25">
      <c r="A34" s="46"/>
      <c r="B34" s="47"/>
      <c r="C34" s="48"/>
      <c r="D34" s="48"/>
      <c r="E34" s="46"/>
    </row>
    <row r="35" spans="1:5" x14ac:dyDescent="0.25">
      <c r="A35" s="46"/>
      <c r="B35" s="47"/>
      <c r="C35" s="49"/>
      <c r="D35" s="49"/>
      <c r="E35" s="46"/>
    </row>
    <row r="36" spans="1:5" x14ac:dyDescent="0.25">
      <c r="A36" s="46"/>
      <c r="B36" s="47"/>
      <c r="C36" s="49"/>
      <c r="D36" s="49"/>
      <c r="E36" s="46"/>
    </row>
    <row r="37" spans="1:5" x14ac:dyDescent="0.25">
      <c r="A37" s="46"/>
      <c r="B37" s="47"/>
      <c r="C37" s="49"/>
      <c r="D37" s="49"/>
      <c r="E37" s="46"/>
    </row>
    <row r="38" spans="1:5" x14ac:dyDescent="0.25">
      <c r="A38" s="46"/>
      <c r="B38" s="47"/>
      <c r="C38" s="49"/>
      <c r="D38" s="49"/>
      <c r="E38" s="46"/>
    </row>
    <row r="39" spans="1:5" x14ac:dyDescent="0.25">
      <c r="A39" s="46"/>
      <c r="B39" s="47"/>
      <c r="C39" s="49"/>
      <c r="D39" s="49"/>
      <c r="E39" s="46"/>
    </row>
    <row r="40" spans="1:5" x14ac:dyDescent="0.25">
      <c r="A40" s="46"/>
      <c r="B40" s="47"/>
      <c r="C40" s="49"/>
      <c r="D40" s="49"/>
      <c r="E40" s="46"/>
    </row>
    <row r="41" spans="1:5" x14ac:dyDescent="0.25">
      <c r="A41" s="46"/>
      <c r="B41" s="47"/>
      <c r="C41" s="49"/>
      <c r="D41" s="49"/>
      <c r="E41" s="46"/>
    </row>
    <row r="42" spans="1:5" x14ac:dyDescent="0.25">
      <c r="A42" s="46"/>
      <c r="B42" s="47"/>
      <c r="C42" s="49"/>
      <c r="D42" s="49"/>
      <c r="E42" s="46"/>
    </row>
    <row r="43" spans="1:5" x14ac:dyDescent="0.25">
      <c r="A43" s="46"/>
      <c r="B43" s="47"/>
      <c r="C43" s="49"/>
      <c r="D43" s="49"/>
      <c r="E43" s="46"/>
    </row>
    <row r="44" spans="1:5" x14ac:dyDescent="0.25">
      <c r="A44" s="46"/>
      <c r="B44" s="47"/>
      <c r="C44" s="49"/>
      <c r="D44" s="49"/>
      <c r="E44" s="46"/>
    </row>
    <row r="45" spans="1:5" x14ac:dyDescent="0.25">
      <c r="A45" s="46"/>
      <c r="B45" s="47"/>
      <c r="C45" s="49"/>
      <c r="D45" s="49"/>
      <c r="E45" s="46"/>
    </row>
    <row r="46" spans="1:5" x14ac:dyDescent="0.25">
      <c r="A46" s="46"/>
      <c r="B46" s="47"/>
      <c r="C46" s="49"/>
      <c r="D46" s="49"/>
      <c r="E46" s="46"/>
    </row>
    <row r="47" spans="1:5" x14ac:dyDescent="0.25">
      <c r="A47" s="46"/>
      <c r="B47" s="50"/>
      <c r="C47" s="46"/>
      <c r="D47" s="46"/>
      <c r="E47" s="46"/>
    </row>
    <row r="48" spans="1:5" x14ac:dyDescent="0.25">
      <c r="A48" s="46"/>
      <c r="B48" s="51"/>
      <c r="C48" s="51"/>
      <c r="D48" s="51"/>
      <c r="E48" s="51"/>
    </row>
    <row r="49" spans="1:5" x14ac:dyDescent="0.25">
      <c r="A49" s="51"/>
      <c r="B49" s="49"/>
      <c r="C49" s="49"/>
      <c r="D49" s="49"/>
      <c r="E49" s="49"/>
    </row>
    <row r="50" spans="1:5" x14ac:dyDescent="0.25">
      <c r="A50" s="51"/>
      <c r="B50" s="49"/>
      <c r="C50" s="49"/>
      <c r="D50" s="49"/>
      <c r="E50" s="49"/>
    </row>
    <row r="51" spans="1:5" x14ac:dyDescent="0.25">
      <c r="A51" s="46"/>
      <c r="B51" s="52"/>
      <c r="C51" s="52"/>
      <c r="D51" s="52"/>
      <c r="E51" s="5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80" zoomScaleNormal="80" workbookViewId="0">
      <selection activeCell="D43" sqref="D43"/>
    </sheetView>
  </sheetViews>
  <sheetFormatPr baseColWidth="10" defaultColWidth="9.140625" defaultRowHeight="11.25" x14ac:dyDescent="0.2"/>
  <cols>
    <col min="1" max="1" width="52.85546875" style="58"/>
    <col min="2" max="1025" width="10.5703125" style="58"/>
    <col min="1026" max="16384" width="9.140625" style="58"/>
  </cols>
  <sheetData>
    <row r="1" spans="1:4" x14ac:dyDescent="0.2">
      <c r="A1" s="57" t="s">
        <v>6</v>
      </c>
    </row>
    <row r="2" spans="1:4" x14ac:dyDescent="0.2">
      <c r="A2" s="58" t="s">
        <v>71</v>
      </c>
    </row>
    <row r="3" spans="1:4" x14ac:dyDescent="0.2">
      <c r="A3" s="91"/>
      <c r="B3" s="92">
        <v>2014</v>
      </c>
      <c r="C3" s="104">
        <v>2015</v>
      </c>
      <c r="D3" s="93" t="s">
        <v>72</v>
      </c>
    </row>
    <row r="4" spans="1:4" x14ac:dyDescent="0.2">
      <c r="A4" s="94" t="s">
        <v>73</v>
      </c>
      <c r="B4" s="95">
        <v>161425</v>
      </c>
      <c r="C4" s="105">
        <v>163881.29999999999</v>
      </c>
      <c r="D4" s="96">
        <v>1.52163543441226E-2</v>
      </c>
    </row>
    <row r="5" spans="1:4" x14ac:dyDescent="0.2">
      <c r="A5" s="97" t="s">
        <v>74</v>
      </c>
      <c r="B5" s="98">
        <v>17195</v>
      </c>
      <c r="C5" s="106">
        <v>12398</v>
      </c>
      <c r="D5" s="86">
        <v>-0.27897644664146598</v>
      </c>
    </row>
    <row r="6" spans="1:4" x14ac:dyDescent="0.2">
      <c r="A6" s="58" t="s">
        <v>75</v>
      </c>
      <c r="B6" s="85">
        <v>15832</v>
      </c>
      <c r="C6" s="90">
        <v>9048.7000000000007</v>
      </c>
      <c r="D6" s="86">
        <v>-0.42845502779181399</v>
      </c>
    </row>
    <row r="7" spans="1:4" x14ac:dyDescent="0.2">
      <c r="A7" s="58" t="s">
        <v>76</v>
      </c>
      <c r="B7" s="85">
        <v>1362.7</v>
      </c>
      <c r="C7" s="90">
        <v>3349.3</v>
      </c>
      <c r="D7" s="86">
        <v>1.45784105085492</v>
      </c>
    </row>
    <row r="8" spans="1:4" x14ac:dyDescent="0.2">
      <c r="A8" s="97" t="s">
        <v>77</v>
      </c>
      <c r="B8" s="98">
        <v>144231</v>
      </c>
      <c r="C8" s="106">
        <v>151483.29999999999</v>
      </c>
      <c r="D8" s="86">
        <v>5.0282532881280699E-2</v>
      </c>
    </row>
    <row r="9" spans="1:4" x14ac:dyDescent="0.2">
      <c r="A9" s="58" t="s">
        <v>78</v>
      </c>
      <c r="B9" s="85">
        <v>35837</v>
      </c>
      <c r="C9" s="90">
        <v>40222.699999999997</v>
      </c>
      <c r="D9" s="86">
        <v>0.122379105393867</v>
      </c>
    </row>
    <row r="10" spans="1:4" x14ac:dyDescent="0.2">
      <c r="A10" s="58" t="s">
        <v>79</v>
      </c>
      <c r="B10" s="85">
        <v>1844</v>
      </c>
      <c r="C10" s="90">
        <v>1196.5999999999999</v>
      </c>
      <c r="D10" s="86">
        <v>-0.35108459869848202</v>
      </c>
    </row>
    <row r="11" spans="1:4" x14ac:dyDescent="0.2">
      <c r="A11" s="58" t="s">
        <v>115</v>
      </c>
      <c r="B11" s="85">
        <v>11761</v>
      </c>
      <c r="C11" s="90">
        <v>200.5</v>
      </c>
      <c r="D11" s="86">
        <v>-0.98295212992092496</v>
      </c>
    </row>
    <row r="12" spans="1:4" x14ac:dyDescent="0.2">
      <c r="A12" s="99" t="s">
        <v>80</v>
      </c>
      <c r="B12" s="100">
        <v>208</v>
      </c>
      <c r="C12" s="107">
        <v>134.5</v>
      </c>
      <c r="D12" s="86">
        <v>-0.35336538461538503</v>
      </c>
    </row>
    <row r="13" spans="1:4" x14ac:dyDescent="0.2">
      <c r="A13" s="58" t="s">
        <v>81</v>
      </c>
      <c r="B13" s="85">
        <v>1155</v>
      </c>
      <c r="C13" s="90">
        <v>689.6</v>
      </c>
      <c r="D13" s="86">
        <v>-0.40294372294372299</v>
      </c>
    </row>
    <row r="14" spans="1:4" x14ac:dyDescent="0.2">
      <c r="A14" s="58" t="s">
        <v>82</v>
      </c>
      <c r="B14" s="101">
        <v>20207</v>
      </c>
      <c r="C14" s="90">
        <v>10431.299999999999</v>
      </c>
      <c r="D14" s="86">
        <v>-0.48377789874795901</v>
      </c>
    </row>
    <row r="15" spans="1:4" x14ac:dyDescent="0.2">
      <c r="A15" s="61" t="s">
        <v>83</v>
      </c>
      <c r="B15" s="102">
        <v>73426</v>
      </c>
      <c r="C15" s="108">
        <v>98608</v>
      </c>
      <c r="D15" s="103">
        <v>0.34295753547789598</v>
      </c>
    </row>
    <row r="18" spans="1:1" x14ac:dyDescent="0.2">
      <c r="A18" s="82" t="s">
        <v>114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89" zoomScaleNormal="89" workbookViewId="0">
      <selection activeCell="H19" sqref="H19"/>
    </sheetView>
  </sheetViews>
  <sheetFormatPr baseColWidth="10" defaultColWidth="9.140625" defaultRowHeight="15" x14ac:dyDescent="0.25"/>
  <cols>
    <col min="1" max="1" width="34.5703125"/>
    <col min="2" max="1024" width="10.5703125"/>
  </cols>
  <sheetData>
    <row r="1" spans="1:5" x14ac:dyDescent="0.25">
      <c r="A1" s="55" t="s">
        <v>85</v>
      </c>
      <c r="B1" s="56"/>
      <c r="C1" s="56"/>
      <c r="D1" s="56"/>
    </row>
    <row r="2" spans="1:5" x14ac:dyDescent="0.25">
      <c r="A2" s="134" t="s">
        <v>120</v>
      </c>
      <c r="B2" s="56"/>
      <c r="C2" s="56"/>
      <c r="D2" s="56"/>
    </row>
    <row r="3" spans="1:5" x14ac:dyDescent="0.25">
      <c r="A3" s="56"/>
      <c r="B3" s="88" t="s">
        <v>86</v>
      </c>
      <c r="C3" s="135" t="s">
        <v>84</v>
      </c>
      <c r="D3" s="57" t="s">
        <v>87</v>
      </c>
    </row>
    <row r="4" spans="1:5" x14ac:dyDescent="0.25">
      <c r="A4" s="56"/>
      <c r="B4" s="89">
        <v>347864</v>
      </c>
      <c r="C4" s="136">
        <v>163878.6</v>
      </c>
      <c r="D4" s="137">
        <v>2502454</v>
      </c>
      <c r="E4" s="53"/>
    </row>
    <row r="5" spans="1:5" x14ac:dyDescent="0.25">
      <c r="A5" s="138" t="s">
        <v>55</v>
      </c>
      <c r="B5" s="139">
        <v>3604</v>
      </c>
      <c r="C5" s="140">
        <v>5719.7</v>
      </c>
      <c r="D5" s="141">
        <v>290680</v>
      </c>
      <c r="E5" s="53"/>
    </row>
    <row r="6" spans="1:5" x14ac:dyDescent="0.25">
      <c r="A6" s="110" t="s">
        <v>63</v>
      </c>
      <c r="B6" s="90">
        <v>1617</v>
      </c>
      <c r="C6" s="142">
        <v>3190.4</v>
      </c>
      <c r="D6" s="137">
        <v>75336</v>
      </c>
      <c r="E6" s="53"/>
    </row>
    <row r="7" spans="1:5" x14ac:dyDescent="0.25">
      <c r="A7" s="110" t="s">
        <v>60</v>
      </c>
      <c r="B7" s="90">
        <v>17842</v>
      </c>
      <c r="C7" s="142">
        <v>101998</v>
      </c>
      <c r="D7" s="137">
        <v>259989</v>
      </c>
      <c r="E7" s="53"/>
    </row>
    <row r="8" spans="1:5" x14ac:dyDescent="0.25">
      <c r="A8" s="110" t="s">
        <v>66</v>
      </c>
      <c r="B8" s="90">
        <v>3343</v>
      </c>
      <c r="C8" s="142">
        <v>380.8</v>
      </c>
      <c r="D8" s="137">
        <v>33691</v>
      </c>
      <c r="E8" s="53"/>
    </row>
    <row r="9" spans="1:5" x14ac:dyDescent="0.25">
      <c r="A9" s="110" t="s">
        <v>64</v>
      </c>
      <c r="B9" s="90">
        <v>9273</v>
      </c>
      <c r="C9" s="142">
        <v>1417.2</v>
      </c>
      <c r="D9" s="137">
        <v>37207</v>
      </c>
      <c r="E9" s="53"/>
    </row>
    <row r="10" spans="1:5" x14ac:dyDescent="0.25">
      <c r="A10" s="110" t="s">
        <v>61</v>
      </c>
      <c r="B10" s="90">
        <v>205354</v>
      </c>
      <c r="C10" s="142">
        <v>32180.7</v>
      </c>
      <c r="D10" s="137">
        <v>610300</v>
      </c>
      <c r="E10" s="53"/>
    </row>
    <row r="11" spans="1:5" x14ac:dyDescent="0.25">
      <c r="A11" s="110" t="s">
        <v>56</v>
      </c>
      <c r="B11" s="90">
        <v>13177</v>
      </c>
      <c r="C11" s="142">
        <v>2552.8000000000002</v>
      </c>
      <c r="D11" s="137">
        <v>110807</v>
      </c>
      <c r="E11" s="53"/>
    </row>
    <row r="12" spans="1:5" x14ac:dyDescent="0.25">
      <c r="A12" s="110" t="s">
        <v>62</v>
      </c>
      <c r="B12" s="90">
        <v>51032</v>
      </c>
      <c r="C12" s="142">
        <v>4190.1000000000004</v>
      </c>
      <c r="D12" s="137">
        <v>346233</v>
      </c>
      <c r="E12" s="53"/>
    </row>
    <row r="13" spans="1:5" x14ac:dyDescent="0.25">
      <c r="A13" s="110" t="s">
        <v>58</v>
      </c>
      <c r="B13" s="90">
        <v>13919</v>
      </c>
      <c r="C13" s="142">
        <v>1709</v>
      </c>
      <c r="D13" s="137">
        <v>261486</v>
      </c>
      <c r="E13" s="53"/>
    </row>
    <row r="14" spans="1:5" x14ac:dyDescent="0.25">
      <c r="A14" s="110" t="s">
        <v>59</v>
      </c>
      <c r="B14" s="90">
        <v>28624</v>
      </c>
      <c r="C14" s="142">
        <v>10358.200000000001</v>
      </c>
      <c r="D14" s="137">
        <v>426644</v>
      </c>
      <c r="E14" s="53"/>
    </row>
    <row r="15" spans="1:5" x14ac:dyDescent="0.25">
      <c r="A15" s="110" t="s">
        <v>57</v>
      </c>
      <c r="B15" s="90">
        <v>40</v>
      </c>
      <c r="C15" s="142">
        <v>181.7</v>
      </c>
      <c r="D15" s="137">
        <v>49796</v>
      </c>
      <c r="E15" s="53"/>
    </row>
    <row r="16" spans="1:5" x14ac:dyDescent="0.25">
      <c r="A16" s="62" t="s">
        <v>65</v>
      </c>
      <c r="B16" s="129">
        <v>39</v>
      </c>
      <c r="C16" s="143"/>
      <c r="D16" s="144">
        <v>285</v>
      </c>
      <c r="E16" s="53"/>
    </row>
    <row r="18" spans="1:1" x14ac:dyDescent="0.25">
      <c r="A18" s="82" t="s">
        <v>114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Sommaire fiche LIVRE</vt:lpstr>
      <vt:lpstr>Graph 1</vt:lpstr>
      <vt:lpstr>Graph 2</vt:lpstr>
      <vt:lpstr>Tab 1</vt:lpstr>
      <vt:lpstr>Graph 3</vt:lpstr>
      <vt:lpstr>Graph 4 évol par secteur édit</vt:lpstr>
      <vt:lpstr>Graph 5 poche</vt:lpstr>
      <vt:lpstr>Tableau 2 numérique</vt:lpstr>
      <vt:lpstr>Graph 6</vt:lpstr>
      <vt:lpstr>Graph 7</vt:lpstr>
      <vt:lpstr>Graph 8</vt:lpstr>
      <vt:lpstr>'Graph 5 poche'!_FilterDatabase</vt:lpstr>
    </vt:vector>
  </TitlesOfParts>
  <Company>Ministere de la Culture et de la Communication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edwige.millery</dc:creator>
  <dc:description/>
  <cp:lastModifiedBy>edwige.millery</cp:lastModifiedBy>
  <cp:revision>1</cp:revision>
  <dcterms:created xsi:type="dcterms:W3CDTF">2017-03-01T10:13:17Z</dcterms:created>
  <dcterms:modified xsi:type="dcterms:W3CDTF">2017-05-10T14:31:51Z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Ministere de la Culture et de la Communication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