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Presse_EMTP\"/>
    </mc:Choice>
  </mc:AlternateContent>
  <bookViews>
    <workbookView xWindow="0" yWindow="0" windowWidth="28680" windowHeight="10425"/>
  </bookViews>
  <sheets>
    <sheet name="SOMMAIRE" sheetId="9" r:id="rId1"/>
    <sheet name="Graph1 Population journalistes" sheetId="4" r:id="rId2"/>
    <sheet name="Graph2 Répartition journaliste" sheetId="5" r:id="rId3"/>
    <sheet name="Graph3  Journaliste selon stat" sheetId="6" r:id="rId4"/>
    <sheet name="Graph4 VA presse" sheetId="7" r:id="rId5"/>
    <sheet name="Graph5 Ev nb titres" sheetId="1" r:id="rId6"/>
    <sheet name="Graph6 Ev ex et CA" sheetId="2" r:id="rId7"/>
    <sheet name="Tab1 Top 10 numérique" sheetId="8" r:id="rId8"/>
    <sheet name="Graph7 Aides à la presse" sheetId="3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7" l="1"/>
  <c r="Y6" i="7"/>
  <c r="Y7" i="7"/>
  <c r="Y8" i="7"/>
  <c r="Y4" i="7"/>
  <c r="C22" i="5"/>
  <c r="B22" i="5"/>
  <c r="C23" i="4"/>
  <c r="D23" i="4"/>
  <c r="E23" i="4"/>
  <c r="F23" i="4"/>
  <c r="G23" i="4"/>
  <c r="B23" i="4"/>
  <c r="O17" i="2"/>
  <c r="O18" i="2"/>
  <c r="C18" i="2"/>
  <c r="D18" i="2"/>
  <c r="E18" i="2"/>
  <c r="F18" i="2"/>
  <c r="G18" i="2"/>
  <c r="H18" i="2"/>
  <c r="I18" i="2"/>
  <c r="J18" i="2"/>
  <c r="K18" i="2"/>
  <c r="L18" i="2"/>
  <c r="M18" i="2"/>
  <c r="N1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 s="1"/>
  <c r="N22" i="2"/>
  <c r="O21" i="2"/>
  <c r="C22" i="2"/>
  <c r="O22" i="2" s="1"/>
  <c r="D22" i="2"/>
  <c r="E22" i="2"/>
  <c r="F22" i="2"/>
  <c r="G22" i="2"/>
  <c r="H22" i="2"/>
  <c r="I22" i="2"/>
  <c r="J22" i="2"/>
  <c r="K22" i="2"/>
  <c r="L22" i="2"/>
  <c r="M22" i="2"/>
  <c r="O24" i="2"/>
  <c r="O25" i="2"/>
  <c r="O20" i="2"/>
  <c r="L37" i="2"/>
  <c r="J37" i="2"/>
  <c r="I37" i="2"/>
  <c r="H37" i="2"/>
  <c r="F37" i="2"/>
  <c r="E37" i="2"/>
  <c r="D37" i="2"/>
  <c r="M37" i="2"/>
  <c r="K37" i="2"/>
  <c r="G37" i="2"/>
  <c r="C37" i="2"/>
  <c r="N30" i="2"/>
  <c r="M30" i="2"/>
  <c r="L30" i="2"/>
  <c r="K30" i="2"/>
  <c r="J30" i="2"/>
  <c r="I30" i="2"/>
  <c r="H30" i="2"/>
  <c r="G30" i="2"/>
  <c r="F30" i="2"/>
  <c r="E30" i="2"/>
  <c r="D30" i="2"/>
  <c r="C30" i="2"/>
  <c r="N23" i="2"/>
  <c r="O23" i="2" s="1"/>
  <c r="M23" i="2"/>
  <c r="L23" i="2"/>
  <c r="K23" i="2"/>
  <c r="J23" i="2"/>
  <c r="I23" i="2"/>
  <c r="H23" i="2"/>
  <c r="G23" i="2"/>
  <c r="F23" i="2"/>
  <c r="E23" i="2"/>
  <c r="D23" i="2"/>
  <c r="C23" i="2"/>
  <c r="N19" i="2"/>
  <c r="O19" i="2" s="1"/>
  <c r="M19" i="2"/>
  <c r="L19" i="2"/>
  <c r="K19" i="2"/>
  <c r="J19" i="2"/>
  <c r="I19" i="2"/>
  <c r="H19" i="2"/>
  <c r="G19" i="2"/>
  <c r="F19" i="2"/>
  <c r="E19" i="2"/>
  <c r="D19" i="2"/>
  <c r="C19" i="2"/>
  <c r="M11" i="2"/>
  <c r="L11" i="2"/>
  <c r="K11" i="2"/>
  <c r="J11" i="2"/>
  <c r="I11" i="2"/>
  <c r="M5" i="2"/>
  <c r="L5" i="2"/>
  <c r="K5" i="2"/>
  <c r="J5" i="2"/>
  <c r="I5" i="2"/>
  <c r="H5" i="2"/>
  <c r="G5" i="2"/>
  <c r="F5" i="2"/>
  <c r="E5" i="2"/>
  <c r="D5" i="2"/>
  <c r="C5" i="2"/>
  <c r="D15" i="1"/>
  <c r="E15" i="1"/>
  <c r="F15" i="1"/>
  <c r="G15" i="1"/>
  <c r="H15" i="1"/>
  <c r="I15" i="1"/>
  <c r="J15" i="1"/>
  <c r="K15" i="1"/>
  <c r="L15" i="1"/>
  <c r="M15" i="1"/>
  <c r="C15" i="1"/>
  <c r="D13" i="1"/>
  <c r="E13" i="1"/>
  <c r="F13" i="1"/>
  <c r="G13" i="1"/>
  <c r="H13" i="1"/>
  <c r="I13" i="1"/>
  <c r="J13" i="1"/>
  <c r="K13" i="1"/>
  <c r="L13" i="1"/>
  <c r="M13" i="1"/>
  <c r="C13" i="1"/>
  <c r="D11" i="1"/>
  <c r="E11" i="1"/>
  <c r="F11" i="1"/>
  <c r="G11" i="1"/>
  <c r="H11" i="1"/>
  <c r="I11" i="1"/>
  <c r="J11" i="1"/>
  <c r="K11" i="1"/>
  <c r="L11" i="1"/>
  <c r="M11" i="1"/>
  <c r="C11" i="1"/>
  <c r="D9" i="1"/>
  <c r="E9" i="1"/>
  <c r="F9" i="1"/>
  <c r="G9" i="1"/>
  <c r="H9" i="1"/>
  <c r="I9" i="1"/>
  <c r="J9" i="1"/>
  <c r="K9" i="1"/>
  <c r="L9" i="1"/>
  <c r="M9" i="1"/>
  <c r="C9" i="1"/>
  <c r="E5" i="1"/>
  <c r="F5" i="1"/>
  <c r="G5" i="1"/>
  <c r="H5" i="1"/>
  <c r="I5" i="1"/>
  <c r="J5" i="1"/>
  <c r="K5" i="1"/>
  <c r="L5" i="1"/>
  <c r="M5" i="1"/>
  <c r="D5" i="1"/>
  <c r="C5" i="1"/>
</calcChain>
</file>

<file path=xl/comments1.xml><?xml version="1.0" encoding="utf-8"?>
<comments xmlns="http://schemas.openxmlformats.org/spreadsheetml/2006/main">
  <authors>
    <author>edwige.millery</author>
  </authors>
  <commentList>
    <comment ref="M17" authorId="0" shapeId="0">
      <text>
        <r>
          <rPr>
            <b/>
            <sz val="9"/>
            <color indexed="81"/>
            <rFont val="Tahoma"/>
            <family val="2"/>
          </rPr>
          <t>edwige.millery: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edwige.millery: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edwige.millery: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<sst xmlns="http://schemas.openxmlformats.org/spreadsheetml/2006/main" count="165" uniqueCount="126">
  <si>
    <t>DENOMBREMENT</t>
  </si>
  <si>
    <t>dont Quotidiens</t>
  </si>
  <si>
    <t>dont Hebdomadaires</t>
  </si>
  <si>
    <t>dont Mensuels</t>
  </si>
  <si>
    <t>dont Trimestriels</t>
  </si>
  <si>
    <t>DIFFUSION TOTALE ANNUELLE</t>
  </si>
  <si>
    <t xml:space="preserve">  Tirage total annuel</t>
  </si>
  <si>
    <t xml:space="preserve">   Vente au numéro</t>
  </si>
  <si>
    <t xml:space="preserve">   Vente par abonnement</t>
  </si>
  <si>
    <t xml:space="preserve">   Diffusion totale payée</t>
  </si>
  <si>
    <t xml:space="preserve">   Services gratuits</t>
  </si>
  <si>
    <t xml:space="preserve">   Diffusion totale </t>
  </si>
  <si>
    <t xml:space="preserve">   Invendus</t>
  </si>
  <si>
    <t>CHIFFRE D'AFFAIRES</t>
  </si>
  <si>
    <t xml:space="preserve">   Recettes de Ventes</t>
  </si>
  <si>
    <t xml:space="preserve">     Ventes au numéro</t>
  </si>
  <si>
    <t xml:space="preserve">      Vente par Abonnement</t>
  </si>
  <si>
    <t xml:space="preserve">   Recettes de Publicité</t>
  </si>
  <si>
    <t xml:space="preserve">     Publicité commerciale</t>
  </si>
  <si>
    <t xml:space="preserve">      Petites annonces</t>
  </si>
  <si>
    <t>CONSOMMATION DE PAPIER</t>
  </si>
  <si>
    <t>Tonnage annuel</t>
  </si>
  <si>
    <t>TITRES</t>
  </si>
  <si>
    <t>indice</t>
  </si>
  <si>
    <t>indice CA</t>
  </si>
  <si>
    <t>Titres</t>
  </si>
  <si>
    <t>Quotidiens</t>
  </si>
  <si>
    <t>Hebdomadaires</t>
  </si>
  <si>
    <t>Mensuels</t>
  </si>
  <si>
    <t>Trimestriels</t>
  </si>
  <si>
    <t>Indice 100 en 2005</t>
  </si>
  <si>
    <t>En milliers d'exemplaires, en milliers d'euros</t>
  </si>
  <si>
    <t>dont indice recettes des ventes</t>
  </si>
  <si>
    <t>dont indice recettes dez publicité</t>
  </si>
  <si>
    <t>Evolution 2005/2015</t>
  </si>
  <si>
    <t>euros constants</t>
  </si>
  <si>
    <t>Aide au portage de la presse</t>
  </si>
  <si>
    <t>Unité : Nombre de journalistes</t>
  </si>
  <si>
    <t>Catégories</t>
  </si>
  <si>
    <t>Presse Écrite</t>
  </si>
  <si>
    <t>Télévision</t>
  </si>
  <si>
    <t>Radio</t>
  </si>
  <si>
    <t>Agence de Presse</t>
  </si>
  <si>
    <t>Autres</t>
  </si>
  <si>
    <t>Source : Données Observatoire des métiers de la presse - Afdas / CCIJP</t>
  </si>
  <si>
    <t>https://data.metiers-presse.org/explore.php#line/alljournalists/journalistNumber/sector/none/2000/2016/none</t>
  </si>
  <si>
    <t>Evolution 2008/2016</t>
  </si>
  <si>
    <t>Graphique 1 : Evolution du nombre de journalistes titulaires de la carte de presse par secteurs,  2000 à 2016</t>
  </si>
  <si>
    <t>Ensemble</t>
  </si>
  <si>
    <t>Femmes</t>
  </si>
  <si>
    <t>Hommes</t>
  </si>
  <si>
    <t>https://data.metiers-presse.org/explore.php#line/alljournalists/journalistNumber/genderDistribution/none/2000/2016/{%22sector%22:{%22dbField%22:%22Secteur%22,%22values%22:[%22PRESSE%20ECRITE%22]}}</t>
  </si>
  <si>
    <t>Graphique 2 : Evolution du nombre de journalistes de presse écrite titualires de la carte de presse par sexe, 2000-2016</t>
  </si>
  <si>
    <t>Année</t>
  </si>
  <si>
    <t>Evolution 2016/2000</t>
  </si>
  <si>
    <t>indice diffusion des exemplaires</t>
  </si>
  <si>
    <t>CDI</t>
  </si>
  <si>
    <t>Pigistes</t>
  </si>
  <si>
    <t>CDD</t>
  </si>
  <si>
    <t>Magazine</t>
  </si>
  <si>
    <t>Quotidienne régionale</t>
  </si>
  <si>
    <t>Spécialisée</t>
  </si>
  <si>
    <t>Quotidienne nationale</t>
  </si>
  <si>
    <t>Hebdomadaire régionale</t>
  </si>
  <si>
    <t>https://data.metiers-presse.org/explore.php#stack/alljournalists/journalistNumber/pressSubSectors/contractType/none/2016/none</t>
  </si>
  <si>
    <t>Graphique 3 : Répartition des journalistes par sous-secteurs de la presse écrite selon le statut d'emploi en 2016</t>
  </si>
  <si>
    <t>Graphique 7 : Répartition des aides du ministère de la Culture aux titres de presse écrite en 2016</t>
  </si>
  <si>
    <t>Aide au pluralisme</t>
  </si>
  <si>
    <t>Fonds stratégique pour le développement de la presse</t>
  </si>
  <si>
    <t>251 aides</t>
  </si>
  <si>
    <t>106 aides</t>
  </si>
  <si>
    <t>71 aides</t>
  </si>
  <si>
    <t>Fonds de soutien à l'émergence et à l'innovation dans la presse</t>
  </si>
  <si>
    <t xml:space="preserve">Note : Les aides au pluralisme recouvrent : 
- l’aide aux publications nationales d’information politique et générale à faibles ressources publicitaires ;
- l’aide aux quotidiens régionaux, départementaux et locaux d’information politique et générale à faibles ressources de petites annonces ;
- l’aide au pluralisme de la presse périodique, régionale et locale.
</t>
  </si>
  <si>
    <t>Aides directes</t>
  </si>
  <si>
    <t>31 aides</t>
  </si>
  <si>
    <t>Milliers d'euros</t>
  </si>
  <si>
    <t>2016 p</t>
  </si>
  <si>
    <t xml:space="preserve">4762Z </t>
  </si>
  <si>
    <t xml:space="preserve">Commerce de détail de journaux et papeterie en magasin spécialisé </t>
  </si>
  <si>
    <t xml:space="preserve">5813Z </t>
  </si>
  <si>
    <t xml:space="preserve">Édition de journaux </t>
  </si>
  <si>
    <t xml:space="preserve">5814Z </t>
  </si>
  <si>
    <t xml:space="preserve">Édition de revues et périodiques </t>
  </si>
  <si>
    <t xml:space="preserve">6391Z </t>
  </si>
  <si>
    <t xml:space="preserve">Activités des agences de presse </t>
  </si>
  <si>
    <t>Total presse</t>
  </si>
  <si>
    <t>Graphique 4 : Valeur ajoutée de branches de la presse, 1995-2016</t>
  </si>
  <si>
    <t>Milliards d'euros constants 2016</t>
  </si>
  <si>
    <t>Evolution 1995/2016</t>
  </si>
  <si>
    <t xml:space="preserve"> </t>
  </si>
  <si>
    <t>Tableau 1 - Top 10 des sites internet et applications mobiles de presse écrite en février 2018</t>
  </si>
  <si>
    <t>Sites internet mobiles</t>
  </si>
  <si>
    <t>Sites internet fixes</t>
  </si>
  <si>
    <t>Application mobiles</t>
  </si>
  <si>
    <t>Nom</t>
  </si>
  <si>
    <t>Nombre de visites (en millions)</t>
  </si>
  <si>
    <t>LeFigaro.fr</t>
  </si>
  <si>
    <t>L'Equipe.fr</t>
  </si>
  <si>
    <t>LeMonde.fr</t>
  </si>
  <si>
    <t>Tele-loisirs.fr</t>
  </si>
  <si>
    <t>LeParisien.fr</t>
  </si>
  <si>
    <t>Ouest-France.fr</t>
  </si>
  <si>
    <t>20minutes.fr</t>
  </si>
  <si>
    <t>Femmeactuelle.fr</t>
  </si>
  <si>
    <t>L'Obs.com</t>
  </si>
  <si>
    <t>Lexpress.fr</t>
  </si>
  <si>
    <t>Tele-Loisirs.fr</t>
  </si>
  <si>
    <t>Ohmymag.com</t>
  </si>
  <si>
    <t>Huffingtonpost.fr</t>
  </si>
  <si>
    <t>Gentside.com</t>
  </si>
  <si>
    <t>L'Equipe</t>
  </si>
  <si>
    <t>Foot Mercato</t>
  </si>
  <si>
    <t>Le Monde</t>
  </si>
  <si>
    <t>Le Parisien</t>
  </si>
  <si>
    <t>Tele 7</t>
  </si>
  <si>
    <t>LePoint.fr</t>
  </si>
  <si>
    <t>Ouest France</t>
  </si>
  <si>
    <t>Source : ACPM / DEPS, Ministère de la Culture, 2018</t>
  </si>
  <si>
    <t>SOMMAIRE</t>
  </si>
  <si>
    <t>Catégories / Année</t>
  </si>
  <si>
    <t>Source : Insee, comptes nationaux-base 2010 ; Deps, ministère de la Culture, 2018</t>
  </si>
  <si>
    <t>Graphique 5 : Evolution du nombre de titres de la presse écrite, 2005-2015</t>
  </si>
  <si>
    <t>Graphique 6 : Indices d'évolution de la diffusion des exemplaires et du chiffre d'affaires de la presse écrite, 2005-2015</t>
  </si>
  <si>
    <t>Source : Dgmic, minsitère de la Culture, 2018</t>
  </si>
  <si>
    <t>Source : Dgmic, ministère de la Culture,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</si>
</sst>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#"/>
    <numFmt numFmtId="165" formatCode="0.000000"/>
    <numFmt numFmtId="167" formatCode="#,##0\ &quot;€&quot;"/>
    <numFmt numFmtId="168" formatCode="_-* #,##0.0\ _€_-;\-* #,##0.0\ _€_-;_-* \-??\ _€_-;_-@_-"/>
    <numFmt numFmtId="169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2" tint="-0.249977111117893"/>
      <name val="Arial"/>
      <family val="2"/>
    </font>
    <font>
      <sz val="8"/>
      <color theme="2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3" fontId="3" fillId="3" borderId="0" xfId="0" applyNumberFormat="1" applyFont="1" applyFill="1" applyBorder="1"/>
    <xf numFmtId="3" fontId="4" fillId="0" borderId="0" xfId="0" applyNumberFormat="1" applyFont="1" applyFill="1" applyBorder="1"/>
    <xf numFmtId="0" fontId="3" fillId="3" borderId="0" xfId="0" applyFont="1" applyFill="1" applyBorder="1"/>
    <xf numFmtId="0" fontId="4" fillId="0" borderId="0" xfId="0" applyFont="1" applyFill="1" applyBorder="1" applyAlignment="1">
      <alignment horizontal="right"/>
    </xf>
    <xf numFmtId="3" fontId="3" fillId="3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/>
    <xf numFmtId="0" fontId="3" fillId="0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/>
    <xf numFmtId="3" fontId="6" fillId="3" borderId="0" xfId="0" applyNumberFormat="1" applyFont="1" applyFill="1" applyBorder="1"/>
    <xf numFmtId="164" fontId="6" fillId="3" borderId="0" xfId="0" applyNumberFormat="1" applyFont="1" applyFill="1" applyAlignment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164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/>
    <xf numFmtId="3" fontId="6" fillId="3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/>
    <xf numFmtId="0" fontId="7" fillId="0" borderId="0" xfId="0" applyFont="1" applyFill="1" applyBorder="1"/>
    <xf numFmtId="10" fontId="7" fillId="0" borderId="0" xfId="0" applyNumberFormat="1" applyFont="1" applyFill="1" applyBorder="1" applyAlignment="1">
      <alignment horizontal="right"/>
    </xf>
    <xf numFmtId="10" fontId="7" fillId="0" borderId="0" xfId="1" applyNumberFormat="1" applyFont="1" applyFill="1" applyBorder="1" applyAlignment="1" applyProtection="1"/>
    <xf numFmtId="10" fontId="7" fillId="0" borderId="0" xfId="0" applyNumberFormat="1" applyFont="1" applyFill="1"/>
    <xf numFmtId="10" fontId="7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/>
    <xf numFmtId="3" fontId="6" fillId="0" borderId="0" xfId="0" applyNumberFormat="1" applyFont="1"/>
    <xf numFmtId="165" fontId="6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0" fillId="0" borderId="0" xfId="0"/>
    <xf numFmtId="0" fontId="26" fillId="0" borderId="0" xfId="0" applyFont="1"/>
    <xf numFmtId="0" fontId="27" fillId="0" borderId="0" xfId="0" applyFont="1"/>
    <xf numFmtId="167" fontId="26" fillId="0" borderId="0" xfId="0" applyNumberFormat="1" applyFont="1"/>
    <xf numFmtId="168" fontId="28" fillId="35" borderId="0" xfId="43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9" fillId="0" borderId="0" xfId="0" applyFont="1"/>
    <xf numFmtId="9" fontId="30" fillId="0" borderId="0" xfId="0" applyNumberFormat="1" applyFont="1"/>
    <xf numFmtId="0" fontId="31" fillId="0" borderId="0" xfId="0" applyFont="1" applyAlignment="1">
      <alignment wrapText="1"/>
    </xf>
    <xf numFmtId="9" fontId="31" fillId="0" borderId="0" xfId="0" applyNumberFormat="1" applyFont="1"/>
    <xf numFmtId="0" fontId="31" fillId="0" borderId="0" xfId="0" applyFont="1"/>
    <xf numFmtId="0" fontId="25" fillId="0" borderId="0" xfId="0" applyFont="1" applyAlignment="1"/>
    <xf numFmtId="0" fontId="26" fillId="0" borderId="0" xfId="0" applyFont="1" applyAlignment="1"/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3" fontId="25" fillId="0" borderId="0" xfId="0" applyNumberFormat="1" applyFont="1"/>
    <xf numFmtId="3" fontId="4" fillId="36" borderId="0" xfId="0" applyNumberFormat="1" applyFont="1" applyFill="1"/>
    <xf numFmtId="0" fontId="32" fillId="0" borderId="0" xfId="44" applyAlignment="1"/>
    <xf numFmtId="0" fontId="27" fillId="0" borderId="0" xfId="0" applyFont="1" applyAlignment="1">
      <alignment horizontal="center" vertical="center" wrapText="1"/>
    </xf>
    <xf numFmtId="9" fontId="25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8" fontId="26" fillId="0" borderId="0" xfId="0" applyNumberFormat="1" applyFont="1"/>
    <xf numFmtId="9" fontId="33" fillId="0" borderId="0" xfId="0" applyNumberFormat="1" applyFont="1"/>
    <xf numFmtId="0" fontId="32" fillId="0" borderId="0" xfId="44"/>
    <xf numFmtId="0" fontId="7" fillId="0" borderId="0" xfId="0" applyFont="1"/>
    <xf numFmtId="0" fontId="7" fillId="0" borderId="0" xfId="0" applyFont="1" applyFill="1"/>
    <xf numFmtId="1" fontId="7" fillId="0" borderId="0" xfId="0" applyNumberFormat="1" applyFont="1" applyFill="1"/>
    <xf numFmtId="0" fontId="25" fillId="0" borderId="0" xfId="0" applyFont="1" applyAlignment="1">
      <alignment horizontal="left"/>
    </xf>
    <xf numFmtId="1" fontId="25" fillId="0" borderId="0" xfId="0" applyNumberFormat="1" applyFont="1"/>
    <xf numFmtId="0" fontId="4" fillId="0" borderId="0" xfId="0" applyFont="1" applyFill="1" applyBorder="1" applyAlignment="1">
      <alignment horizontal="left"/>
    </xf>
    <xf numFmtId="1" fontId="7" fillId="0" borderId="0" xfId="0" applyNumberFormat="1" applyFont="1"/>
    <xf numFmtId="165" fontId="25" fillId="0" borderId="0" xfId="0" applyNumberFormat="1" applyFont="1"/>
    <xf numFmtId="3" fontId="25" fillId="0" borderId="0" xfId="0" applyNumberFormat="1" applyFont="1" applyFill="1"/>
    <xf numFmtId="0" fontId="26" fillId="0" borderId="0" xfId="0" applyFont="1" applyAlignment="1">
      <alignment horizontal="center"/>
    </xf>
    <xf numFmtId="169" fontId="25" fillId="0" borderId="0" xfId="0" applyNumberFormat="1" applyFont="1"/>
    <xf numFmtId="0" fontId="2" fillId="0" borderId="0" xfId="0" applyFont="1"/>
  </cellXfs>
  <cellStyles count="45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44" builtinId="8"/>
    <cellStyle name="Milliers 2" xfId="43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/>
              <a:t>Evolution du nombre de titres de presse écrite, 2005-2015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'Graph5 Ev nb titres'!$B$19</c:f>
              <c:strCache>
                <c:ptCount val="1"/>
                <c:pt idx="0">
                  <c:v>Titres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'Graph5 Ev nb titres'!$C$18:$M$18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'Graph5 Ev nb titres'!$C$19:$M$19</c:f>
              <c:numCache>
                <c:formatCode>0</c:formatCode>
                <c:ptCount val="11"/>
                <c:pt idx="0">
                  <c:v>100</c:v>
                </c:pt>
                <c:pt idx="1">
                  <c:v>104.48351648351648</c:v>
                </c:pt>
                <c:pt idx="2">
                  <c:v>99.868131868131869</c:v>
                </c:pt>
                <c:pt idx="3">
                  <c:v>100.83516483516483</c:v>
                </c:pt>
                <c:pt idx="4">
                  <c:v>100.19780219780219</c:v>
                </c:pt>
                <c:pt idx="5">
                  <c:v>99.560439560439562</c:v>
                </c:pt>
                <c:pt idx="6">
                  <c:v>95.978021978021971</c:v>
                </c:pt>
                <c:pt idx="7">
                  <c:v>103.86813186813187</c:v>
                </c:pt>
                <c:pt idx="8">
                  <c:v>95.626373626373635</c:v>
                </c:pt>
                <c:pt idx="9">
                  <c:v>93.054945054945065</c:v>
                </c:pt>
                <c:pt idx="10">
                  <c:v>90.637362637362642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07-481A-BD8D-25CCB7F49B5D}"/>
            </c:ext>
          </c:extLst>
        </c:ser>
        <c:ser>
          <c:idx val="1"/>
          <c:order val="1"/>
          <c:tx>
            <c:strRef>
              <c:f>'Graph5 Ev nb titres'!$B$20</c:f>
              <c:strCache>
                <c:ptCount val="1"/>
                <c:pt idx="0">
                  <c:v>Quotidiens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'Graph5 Ev nb titres'!$C$18:$M$18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'Graph5 Ev nb titres'!$C$20:$M$20</c:f>
              <c:numCache>
                <c:formatCode>0</c:formatCode>
                <c:ptCount val="11"/>
                <c:pt idx="0">
                  <c:v>100</c:v>
                </c:pt>
                <c:pt idx="1">
                  <c:v>101.94174757281553</c:v>
                </c:pt>
                <c:pt idx="2">
                  <c:v>102.91262135922329</c:v>
                </c:pt>
                <c:pt idx="3">
                  <c:v>102.91262135922329</c:v>
                </c:pt>
                <c:pt idx="4">
                  <c:v>103.88349514563106</c:v>
                </c:pt>
                <c:pt idx="5">
                  <c:v>103.88349514563106</c:v>
                </c:pt>
                <c:pt idx="6">
                  <c:v>103.88349514563106</c:v>
                </c:pt>
                <c:pt idx="7">
                  <c:v>103.88349514563106</c:v>
                </c:pt>
                <c:pt idx="8">
                  <c:v>100</c:v>
                </c:pt>
                <c:pt idx="9">
                  <c:v>100</c:v>
                </c:pt>
                <c:pt idx="10">
                  <c:v>96.116504854368941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7-481A-BD8D-25CCB7F49B5D}"/>
            </c:ext>
          </c:extLst>
        </c:ser>
        <c:ser>
          <c:idx val="2"/>
          <c:order val="2"/>
          <c:tx>
            <c:strRef>
              <c:f>'Graph5 Ev nb titres'!$B$21</c:f>
              <c:strCache>
                <c:ptCount val="1"/>
                <c:pt idx="0">
                  <c:v>Hebdomadaires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'Graph5 Ev nb titres'!$C$18:$M$18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'Graph5 Ev nb titres'!$C$21:$M$21</c:f>
              <c:numCache>
                <c:formatCode>0</c:formatCode>
                <c:ptCount val="11"/>
                <c:pt idx="0">
                  <c:v>100</c:v>
                </c:pt>
                <c:pt idx="1">
                  <c:v>103.21395775941231</c:v>
                </c:pt>
                <c:pt idx="2">
                  <c:v>102.4793388429752</c:v>
                </c:pt>
                <c:pt idx="3">
                  <c:v>100.45913682277319</c:v>
                </c:pt>
                <c:pt idx="4">
                  <c:v>97.061524334251601</c:v>
                </c:pt>
                <c:pt idx="5">
                  <c:v>91.184573002754817</c:v>
                </c:pt>
                <c:pt idx="6">
                  <c:v>64.738292011019283</c:v>
                </c:pt>
                <c:pt idx="7">
                  <c:v>63.728191000918279</c:v>
                </c:pt>
                <c:pt idx="8">
                  <c:v>63.452708907254362</c:v>
                </c:pt>
                <c:pt idx="9">
                  <c:v>52.341597796143247</c:v>
                </c:pt>
                <c:pt idx="10">
                  <c:v>51.239669421487598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07-481A-BD8D-25CCB7F49B5D}"/>
            </c:ext>
          </c:extLst>
        </c:ser>
        <c:ser>
          <c:idx val="3"/>
          <c:order val="3"/>
          <c:tx>
            <c:strRef>
              <c:f>'Graph5 Ev nb titres'!$B$22</c:f>
              <c:strCache>
                <c:ptCount val="1"/>
                <c:pt idx="0">
                  <c:v>Mensuels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'Graph5 Ev nb titres'!$C$18:$M$18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'Graph5 Ev nb titres'!$C$22:$M$22</c:f>
              <c:numCache>
                <c:formatCode>0</c:formatCode>
                <c:ptCount val="11"/>
                <c:pt idx="0">
                  <c:v>100</c:v>
                </c:pt>
                <c:pt idx="1">
                  <c:v>104.16377515614157</c:v>
                </c:pt>
                <c:pt idx="2">
                  <c:v>99.375433726578763</c:v>
                </c:pt>
                <c:pt idx="3">
                  <c:v>92.158223455933381</c:v>
                </c:pt>
                <c:pt idx="4">
                  <c:v>92.990978487161698</c:v>
                </c:pt>
                <c:pt idx="5">
                  <c:v>88.757807078417756</c:v>
                </c:pt>
                <c:pt idx="6">
                  <c:v>86.884108258154058</c:v>
                </c:pt>
                <c:pt idx="7">
                  <c:v>85.496183206106863</c:v>
                </c:pt>
                <c:pt idx="8">
                  <c:v>82.44274809160305</c:v>
                </c:pt>
                <c:pt idx="9">
                  <c:v>69.118667591950029</c:v>
                </c:pt>
                <c:pt idx="10">
                  <c:v>80.291464260929914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07-481A-BD8D-25CCB7F49B5D}"/>
            </c:ext>
          </c:extLst>
        </c:ser>
        <c:ser>
          <c:idx val="4"/>
          <c:order val="4"/>
          <c:tx>
            <c:strRef>
              <c:f>'Graph5 Ev nb titres'!$B$23</c:f>
              <c:strCache>
                <c:ptCount val="1"/>
                <c:pt idx="0">
                  <c:v>Trimestriels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'Graph5 Ev nb titres'!$C$18:$M$18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'Graph5 Ev nb titres'!$C$23:$M$23</c:f>
              <c:numCache>
                <c:formatCode>0</c:formatCode>
                <c:ptCount val="11"/>
                <c:pt idx="0">
                  <c:v>100</c:v>
                </c:pt>
                <c:pt idx="1">
                  <c:v>105.65428109854605</c:v>
                </c:pt>
                <c:pt idx="2">
                  <c:v>98.3306408185245</c:v>
                </c:pt>
                <c:pt idx="3">
                  <c:v>107.75444264943457</c:v>
                </c:pt>
                <c:pt idx="4">
                  <c:v>107.05438879913839</c:v>
                </c:pt>
                <c:pt idx="5">
                  <c:v>112.00861604738826</c:v>
                </c:pt>
                <c:pt idx="6">
                  <c:v>119.92460958535271</c:v>
                </c:pt>
                <c:pt idx="7">
                  <c:v>139.5799676898223</c:v>
                </c:pt>
                <c:pt idx="8">
                  <c:v>122.29402261712438</c:v>
                </c:pt>
                <c:pt idx="9">
                  <c:v>122.77867528271405</c:v>
                </c:pt>
                <c:pt idx="10">
                  <c:v>118.79375336564351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07-481A-BD8D-25CCB7F49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205888"/>
        <c:axId val="550206216"/>
      </c:lineChart>
      <c:catAx>
        <c:axId val="5502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0206216"/>
        <c:crosses val="autoZero"/>
        <c:auto val="1"/>
        <c:lblAlgn val="ctr"/>
        <c:lblOffset val="100"/>
        <c:noMultiLvlLbl val="0"/>
      </c:catAx>
      <c:valAx>
        <c:axId val="5502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020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/>
              <a:t>Evolution de la diffusion des exemplaires et du chiffre d'affaires de la presse écrite, 2005-2015</a:t>
            </a:r>
          </a:p>
        </c:rich>
      </c:tx>
      <c:layout>
        <c:manualLayout>
          <c:xMode val="edge"/>
          <c:yMode val="edge"/>
          <c:x val="0.16389566929133856"/>
          <c:y val="2.4390243902439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'Graph6 Ev ex et CA'!$B$37</c:f>
              <c:strCache>
                <c:ptCount val="1"/>
                <c:pt idx="0">
                  <c:v>indice diffusion des exemplaires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'Graph6 Ev ex et CA'!$C$36:$N$36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'Graph6 Ev ex et CA'!$C$37:$N$37</c:f>
              <c:numCache>
                <c:formatCode>0</c:formatCode>
                <c:ptCount val="12"/>
                <c:pt idx="0">
                  <c:v>100.00000663880479</c:v>
                </c:pt>
                <c:pt idx="1">
                  <c:v>100.70498116627789</c:v>
                </c:pt>
                <c:pt idx="2">
                  <c:v>101.31682803999867</c:v>
                </c:pt>
                <c:pt idx="3">
                  <c:v>98.827356523607307</c:v>
                </c:pt>
                <c:pt idx="4">
                  <c:v>91.631377941493653</c:v>
                </c:pt>
                <c:pt idx="5">
                  <c:v>85.018294220094518</c:v>
                </c:pt>
                <c:pt idx="6">
                  <c:v>72.518688606585542</c:v>
                </c:pt>
                <c:pt idx="7">
                  <c:v>69.329642088732555</c:v>
                </c:pt>
                <c:pt idx="8">
                  <c:v>65.541044007998437</c:v>
                </c:pt>
                <c:pt idx="9">
                  <c:v>61.63666137673637</c:v>
                </c:pt>
                <c:pt idx="10">
                  <c:v>56.148204961193372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3E-4906-9A8F-C0C6B977652B}"/>
            </c:ext>
          </c:extLst>
        </c:ser>
        <c:ser>
          <c:idx val="1"/>
          <c:order val="1"/>
          <c:tx>
            <c:strRef>
              <c:f>'Graph6 Ev ex et CA'!$B$38</c:f>
              <c:strCache>
                <c:ptCount val="1"/>
                <c:pt idx="0">
                  <c:v>indice 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'Graph6 Ev ex et CA'!$C$36:$N$36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'Graph6 Ev ex et CA'!$C$38:$N$38</c:f>
              <c:numCache>
                <c:formatCode>#,##0</c:formatCode>
                <c:ptCount val="12"/>
                <c:pt idx="0">
                  <c:v>99.999995472335584</c:v>
                </c:pt>
                <c:pt idx="1">
                  <c:v>100.78814733076695</c:v>
                </c:pt>
                <c:pt idx="2">
                  <c:v>102.66963310605529</c:v>
                </c:pt>
                <c:pt idx="3">
                  <c:v>98.782175700601698</c:v>
                </c:pt>
                <c:pt idx="4">
                  <c:v>91.076783819431839</c:v>
                </c:pt>
                <c:pt idx="5">
                  <c:v>88.190211548739128</c:v>
                </c:pt>
                <c:pt idx="6">
                  <c:v>84.753002446451148</c:v>
                </c:pt>
                <c:pt idx="7">
                  <c:v>82.413473875565415</c:v>
                </c:pt>
                <c:pt idx="8">
                  <c:v>77.090973179401573</c:v>
                </c:pt>
                <c:pt idx="9">
                  <c:v>73.187901192184128</c:v>
                </c:pt>
                <c:pt idx="10">
                  <c:v>69.703393555365963</c:v>
                </c:pt>
                <c:pt idx="11">
                  <c:v>66.89509789112924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E-4906-9A8F-C0C6B977652B}"/>
            </c:ext>
          </c:extLst>
        </c:ser>
        <c:ser>
          <c:idx val="2"/>
          <c:order val="2"/>
          <c:tx>
            <c:strRef>
              <c:f>'Graph6 Ev ex et CA'!$B$39</c:f>
              <c:strCache>
                <c:ptCount val="1"/>
                <c:pt idx="0">
                  <c:v>dont indice recettes des ventes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'Graph6 Ev ex et CA'!$C$36:$N$36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'Graph6 Ev ex et CA'!$C$39:$N$39</c:f>
              <c:numCache>
                <c:formatCode>0</c:formatCode>
                <c:ptCount val="12"/>
                <c:pt idx="0">
                  <c:v>100.00000301810078</c:v>
                </c:pt>
                <c:pt idx="1">
                  <c:v>99.768208326990035</c:v>
                </c:pt>
                <c:pt idx="2">
                  <c:v>100.60476583123079</c:v>
                </c:pt>
                <c:pt idx="3">
                  <c:v>98.150108926758364</c:v>
                </c:pt>
                <c:pt idx="4">
                  <c:v>95.966809345574049</c:v>
                </c:pt>
                <c:pt idx="5">
                  <c:v>94.561866163405313</c:v>
                </c:pt>
                <c:pt idx="6">
                  <c:v>91.419674548689727</c:v>
                </c:pt>
                <c:pt idx="7">
                  <c:v>91.335299489807582</c:v>
                </c:pt>
                <c:pt idx="8">
                  <c:v>88.391699305786801</c:v>
                </c:pt>
                <c:pt idx="9">
                  <c:v>87.457846053182934</c:v>
                </c:pt>
                <c:pt idx="10">
                  <c:v>83.264464498047317</c:v>
                </c:pt>
                <c:pt idx="11">
                  <c:v>80.773614262377009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3E-4906-9A8F-C0C6B977652B}"/>
            </c:ext>
          </c:extLst>
        </c:ser>
        <c:ser>
          <c:idx val="3"/>
          <c:order val="3"/>
          <c:tx>
            <c:strRef>
              <c:f>'Graph6 Ev ex et CA'!$B$40</c:f>
              <c:strCache>
                <c:ptCount val="1"/>
                <c:pt idx="0">
                  <c:v>dont indice recettes dez publicité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'Graph6 Ev ex et CA'!$C$36:$N$36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'Graph6 Ev ex et CA'!$C$40:$N$40</c:f>
              <c:numCache>
                <c:formatCode>0</c:formatCode>
                <c:ptCount val="12"/>
                <c:pt idx="0">
                  <c:v>100.00000741992589</c:v>
                </c:pt>
                <c:pt idx="1">
                  <c:v>102.12305196392344</c:v>
                </c:pt>
                <c:pt idx="2">
                  <c:v>105.37210529049443</c:v>
                </c:pt>
                <c:pt idx="3">
                  <c:v>99.60943140234852</c:v>
                </c:pt>
                <c:pt idx="4">
                  <c:v>84.676853170141513</c:v>
                </c:pt>
                <c:pt idx="5">
                  <c:v>79.851158926956515</c:v>
                </c:pt>
                <c:pt idx="6">
                  <c:v>76.027837117786518</c:v>
                </c:pt>
                <c:pt idx="7">
                  <c:v>70.736816101064619</c:v>
                </c:pt>
                <c:pt idx="8">
                  <c:v>62.300865141537265</c:v>
                </c:pt>
                <c:pt idx="9">
                  <c:v>54.511748797972004</c:v>
                </c:pt>
                <c:pt idx="10">
                  <c:v>51.955019536228441</c:v>
                </c:pt>
                <c:pt idx="11">
                  <c:v>48.731236316783701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3E-4906-9A8F-C0C6B9776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687912"/>
        <c:axId val="546688240"/>
      </c:lineChart>
      <c:catAx>
        <c:axId val="54668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688240"/>
        <c:crosses val="autoZero"/>
        <c:auto val="1"/>
        <c:lblAlgn val="ctr"/>
        <c:lblOffset val="100"/>
        <c:noMultiLvlLbl val="0"/>
      </c:catAx>
      <c:valAx>
        <c:axId val="54668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68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24</xdr:row>
      <xdr:rowOff>4762</xdr:rowOff>
    </xdr:from>
    <xdr:to>
      <xdr:col>5</xdr:col>
      <xdr:colOff>628650</xdr:colOff>
      <xdr:row>38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45</xdr:row>
      <xdr:rowOff>100012</xdr:rowOff>
    </xdr:from>
    <xdr:to>
      <xdr:col>7</xdr:col>
      <xdr:colOff>752475</xdr:colOff>
      <xdr:row>62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_Pres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I18" sqref="I18"/>
    </sheetView>
  </sheetViews>
  <sheetFormatPr baseColWidth="10" defaultRowHeight="15" x14ac:dyDescent="0.25"/>
  <sheetData>
    <row r="1" spans="1:2" x14ac:dyDescent="0.25">
      <c r="A1" s="76" t="s">
        <v>119</v>
      </c>
    </row>
    <row r="4" spans="1:2" x14ac:dyDescent="0.25">
      <c r="B4" s="56" t="s">
        <v>47</v>
      </c>
    </row>
    <row r="5" spans="1:2" x14ac:dyDescent="0.25">
      <c r="B5" s="56" t="s">
        <v>52</v>
      </c>
    </row>
    <row r="6" spans="1:2" x14ac:dyDescent="0.25">
      <c r="B6" s="56" t="s">
        <v>65</v>
      </c>
    </row>
    <row r="7" spans="1:2" x14ac:dyDescent="0.25">
      <c r="B7" s="64" t="s">
        <v>87</v>
      </c>
    </row>
    <row r="8" spans="1:2" x14ac:dyDescent="0.25">
      <c r="B8" s="64" t="s">
        <v>122</v>
      </c>
    </row>
    <row r="9" spans="1:2" x14ac:dyDescent="0.25">
      <c r="B9" s="64" t="s">
        <v>123</v>
      </c>
    </row>
    <row r="10" spans="1:2" x14ac:dyDescent="0.25">
      <c r="B10" s="64" t="s">
        <v>91</v>
      </c>
    </row>
    <row r="11" spans="1:2" x14ac:dyDescent="0.25">
      <c r="B11" s="64" t="s">
        <v>66</v>
      </c>
    </row>
  </sheetData>
  <hyperlinks>
    <hyperlink ref="B4" location="'Graph1 Population journalistes'!A1" display="Graphique 1 : Evolution du nombre de journalistes titulaires de la carte de presse par secteurs,  2000 à 2016"/>
    <hyperlink ref="B5" location="'Graph2 Répartition journaliste'!A1" display="Graphique 2 : Evolution du nombre de journalistes de presse écrite titualires de la carte de presse par sexe, 2000-2016"/>
    <hyperlink ref="B6" location="'Graph3  Journaliste selon stat'!A1" display="Graphique 3 : Répartition des journalistes par sous-secteurs de la presse écrite selon le statut d'emploi en 2016"/>
    <hyperlink ref="B7" location="'Graph4 VA presse'!A1" display="Graphique 4 : Valeur ajoutée de branches de la presse, 1995-2016"/>
    <hyperlink ref="B8" location="'graph5 Ev nb titres'!A1" display="Graphique 5 : Evolution du nombre de titres de la presse écrite, 2005-2015"/>
    <hyperlink ref="B9" location="'Graph6 Ev ex et CA'!A1" display="Graphique 6 : Indices d'évolution de la diffusion des exemplaires et du chiffre d'affaires de la presse écrite, 2005-2015"/>
    <hyperlink ref="B10" location="'Tab1 Top 10 numérique'!A1" display="Tableau 1 - Top 10 des sites internet et applications mobiles de presse écrite en février 2018"/>
    <hyperlink ref="B11" location="'Graph7 Aides à la presse'!A1" display="Graphique 7 : Répartition des aides du ministère de la Culture aux titres de presse écrite en 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baseColWidth="10" defaultRowHeight="11.25" x14ac:dyDescent="0.2"/>
  <cols>
    <col min="1" max="1" width="16.28515625" style="35" customWidth="1"/>
    <col min="2" max="16384" width="11.42578125" style="35"/>
  </cols>
  <sheetData>
    <row r="1" spans="1:7" x14ac:dyDescent="0.2">
      <c r="A1" s="50" t="s">
        <v>47</v>
      </c>
    </row>
    <row r="2" spans="1:7" x14ac:dyDescent="0.2">
      <c r="A2" s="36"/>
    </row>
    <row r="3" spans="1:7" ht="22.5" x14ac:dyDescent="0.2">
      <c r="A3" s="36" t="s">
        <v>37</v>
      </c>
    </row>
    <row r="4" spans="1:7" x14ac:dyDescent="0.2">
      <c r="A4" s="36"/>
    </row>
    <row r="5" spans="1:7" ht="22.5" x14ac:dyDescent="0.2">
      <c r="A5" s="35" t="s">
        <v>120</v>
      </c>
      <c r="B5" s="51" t="s">
        <v>39</v>
      </c>
      <c r="C5" s="51" t="s">
        <v>40</v>
      </c>
      <c r="D5" s="51" t="s">
        <v>41</v>
      </c>
      <c r="E5" s="51" t="s">
        <v>42</v>
      </c>
      <c r="F5" s="51" t="s">
        <v>43</v>
      </c>
      <c r="G5" s="51" t="s">
        <v>48</v>
      </c>
    </row>
    <row r="6" spans="1:7" x14ac:dyDescent="0.2">
      <c r="A6" s="52">
        <v>2000</v>
      </c>
      <c r="B6" s="53">
        <v>21405</v>
      </c>
      <c r="C6" s="53">
        <v>3709</v>
      </c>
      <c r="D6" s="53">
        <v>2650</v>
      </c>
      <c r="E6" s="53">
        <v>3097</v>
      </c>
      <c r="F6" s="53">
        <v>2291</v>
      </c>
      <c r="G6" s="54">
        <v>33152</v>
      </c>
    </row>
    <row r="7" spans="1:7" x14ac:dyDescent="0.2">
      <c r="A7" s="52">
        <v>2001</v>
      </c>
      <c r="B7" s="53">
        <v>22233</v>
      </c>
      <c r="C7" s="53">
        <v>4010</v>
      </c>
      <c r="D7" s="53">
        <v>2774</v>
      </c>
      <c r="E7" s="53">
        <v>3310</v>
      </c>
      <c r="F7" s="53">
        <v>2363</v>
      </c>
      <c r="G7" s="54">
        <v>34690</v>
      </c>
    </row>
    <row r="8" spans="1:7" x14ac:dyDescent="0.2">
      <c r="A8" s="52">
        <v>2002</v>
      </c>
      <c r="B8" s="53">
        <v>22556</v>
      </c>
      <c r="C8" s="53">
        <v>4178</v>
      </c>
      <c r="D8" s="53">
        <v>2938</v>
      </c>
      <c r="E8" s="53">
        <v>3384</v>
      </c>
      <c r="F8" s="53">
        <v>2390</v>
      </c>
      <c r="G8" s="54">
        <v>35446</v>
      </c>
    </row>
    <row r="9" spans="1:7" x14ac:dyDescent="0.2">
      <c r="A9" s="52">
        <v>2003</v>
      </c>
      <c r="B9" s="53">
        <v>22522</v>
      </c>
      <c r="C9" s="53">
        <v>4279</v>
      </c>
      <c r="D9" s="53">
        <v>2929</v>
      </c>
      <c r="E9" s="53">
        <v>3319</v>
      </c>
      <c r="F9" s="53">
        <v>2857</v>
      </c>
      <c r="G9" s="54">
        <v>35906</v>
      </c>
    </row>
    <row r="10" spans="1:7" x14ac:dyDescent="0.2">
      <c r="A10" s="52">
        <v>2004</v>
      </c>
      <c r="B10" s="53">
        <v>22747</v>
      </c>
      <c r="C10" s="53">
        <v>4333</v>
      </c>
      <c r="D10" s="53">
        <v>3022</v>
      </c>
      <c r="E10" s="53">
        <v>3314</v>
      </c>
      <c r="F10" s="53">
        <v>2888</v>
      </c>
      <c r="G10" s="54">
        <v>36304</v>
      </c>
    </row>
    <row r="11" spans="1:7" x14ac:dyDescent="0.2">
      <c r="A11" s="52">
        <v>2005</v>
      </c>
      <c r="B11" s="53">
        <v>22952</v>
      </c>
      <c r="C11" s="53">
        <v>4438</v>
      </c>
      <c r="D11" s="53">
        <v>3104</v>
      </c>
      <c r="E11" s="53">
        <v>3415</v>
      </c>
      <c r="F11" s="53">
        <v>2677</v>
      </c>
      <c r="G11" s="54">
        <v>36586</v>
      </c>
    </row>
    <row r="12" spans="1:7" x14ac:dyDescent="0.2">
      <c r="A12" s="52">
        <v>2006</v>
      </c>
      <c r="B12" s="53">
        <v>23193</v>
      </c>
      <c r="C12" s="53">
        <v>4689</v>
      </c>
      <c r="D12" s="53">
        <v>3161</v>
      </c>
      <c r="E12" s="53">
        <v>3448</v>
      </c>
      <c r="F12" s="53">
        <v>2620</v>
      </c>
      <c r="G12" s="54">
        <v>37111</v>
      </c>
    </row>
    <row r="13" spans="1:7" x14ac:dyDescent="0.2">
      <c r="A13" s="52">
        <v>2007</v>
      </c>
      <c r="B13" s="53">
        <v>23617</v>
      </c>
      <c r="C13" s="53">
        <v>5012</v>
      </c>
      <c r="D13" s="53">
        <v>3177</v>
      </c>
      <c r="E13" s="53">
        <v>3215</v>
      </c>
      <c r="F13" s="53">
        <v>2436</v>
      </c>
      <c r="G13" s="54">
        <v>37457</v>
      </c>
    </row>
    <row r="14" spans="1:7" x14ac:dyDescent="0.2">
      <c r="A14" s="52">
        <v>2008</v>
      </c>
      <c r="B14" s="53">
        <v>23440</v>
      </c>
      <c r="C14" s="53">
        <v>5105</v>
      </c>
      <c r="D14" s="53">
        <v>3239</v>
      </c>
      <c r="E14" s="53">
        <v>3282</v>
      </c>
      <c r="F14" s="53">
        <v>2435</v>
      </c>
      <c r="G14" s="54">
        <v>37501</v>
      </c>
    </row>
    <row r="15" spans="1:7" x14ac:dyDescent="0.2">
      <c r="A15" s="52">
        <v>2009</v>
      </c>
      <c r="B15" s="53">
        <v>23111</v>
      </c>
      <c r="C15" s="53">
        <v>5167</v>
      </c>
      <c r="D15" s="53">
        <v>3285</v>
      </c>
      <c r="E15" s="53">
        <v>3462</v>
      </c>
      <c r="F15" s="53">
        <v>2506</v>
      </c>
      <c r="G15" s="55">
        <v>37531</v>
      </c>
    </row>
    <row r="16" spans="1:7" x14ac:dyDescent="0.2">
      <c r="A16" s="52">
        <v>2010</v>
      </c>
      <c r="B16" s="53">
        <v>22637</v>
      </c>
      <c r="C16" s="53">
        <v>5173</v>
      </c>
      <c r="D16" s="53">
        <v>3274</v>
      </c>
      <c r="E16" s="53">
        <v>3447</v>
      </c>
      <c r="F16" s="53">
        <v>2563</v>
      </c>
      <c r="G16" s="54">
        <v>37094</v>
      </c>
    </row>
    <row r="17" spans="1:7" x14ac:dyDescent="0.2">
      <c r="A17" s="52">
        <v>2011</v>
      </c>
      <c r="B17" s="53">
        <v>22495</v>
      </c>
      <c r="C17" s="53">
        <v>5248</v>
      </c>
      <c r="D17" s="53">
        <v>3319</v>
      </c>
      <c r="E17" s="53">
        <v>3219</v>
      </c>
      <c r="F17" s="53">
        <v>2661</v>
      </c>
      <c r="G17" s="54">
        <v>36942</v>
      </c>
    </row>
    <row r="18" spans="1:7" x14ac:dyDescent="0.2">
      <c r="A18" s="52">
        <v>2012</v>
      </c>
      <c r="B18" s="53">
        <v>22402</v>
      </c>
      <c r="C18" s="53">
        <v>5603</v>
      </c>
      <c r="D18" s="53">
        <v>3318</v>
      </c>
      <c r="E18" s="53">
        <v>3260</v>
      </c>
      <c r="F18" s="53">
        <v>2557</v>
      </c>
      <c r="G18" s="54">
        <v>37140</v>
      </c>
    </row>
    <row r="19" spans="1:7" x14ac:dyDescent="0.2">
      <c r="A19" s="52">
        <v>2013</v>
      </c>
      <c r="B19" s="53">
        <v>22074</v>
      </c>
      <c r="C19" s="53">
        <v>5711</v>
      </c>
      <c r="D19" s="53">
        <v>3332</v>
      </c>
      <c r="E19" s="53">
        <v>3339</v>
      </c>
      <c r="F19" s="53">
        <v>2451</v>
      </c>
      <c r="G19" s="54">
        <v>36907</v>
      </c>
    </row>
    <row r="20" spans="1:7" x14ac:dyDescent="0.2">
      <c r="A20" s="52">
        <v>2014</v>
      </c>
      <c r="B20" s="53">
        <v>21591</v>
      </c>
      <c r="C20" s="53">
        <v>5709</v>
      </c>
      <c r="D20" s="53">
        <v>3309</v>
      </c>
      <c r="E20" s="53">
        <v>3284</v>
      </c>
      <c r="F20" s="53">
        <v>2462</v>
      </c>
      <c r="G20" s="54">
        <v>36355</v>
      </c>
    </row>
    <row r="21" spans="1:7" x14ac:dyDescent="0.2">
      <c r="A21" s="52">
        <v>2015</v>
      </c>
      <c r="B21" s="53">
        <v>21066</v>
      </c>
      <c r="C21" s="53">
        <v>5816</v>
      </c>
      <c r="D21" s="53">
        <v>3351</v>
      </c>
      <c r="E21" s="53">
        <v>3293</v>
      </c>
      <c r="F21" s="53">
        <v>2433</v>
      </c>
      <c r="G21" s="54">
        <v>35959</v>
      </c>
    </row>
    <row r="22" spans="1:7" x14ac:dyDescent="0.2">
      <c r="A22" s="52">
        <v>2016</v>
      </c>
      <c r="B22" s="53">
        <v>20539</v>
      </c>
      <c r="C22" s="53">
        <v>5795</v>
      </c>
      <c r="D22" s="53">
        <v>3351</v>
      </c>
      <c r="E22" s="53">
        <v>3209</v>
      </c>
      <c r="F22" s="53">
        <v>2400</v>
      </c>
      <c r="G22" s="54">
        <v>35294</v>
      </c>
    </row>
    <row r="23" spans="1:7" s="48" customFormat="1" ht="22.5" x14ac:dyDescent="0.2">
      <c r="A23" s="46" t="s">
        <v>46</v>
      </c>
      <c r="B23" s="47">
        <f>(B22-B14)/B14</f>
        <v>-0.12376279863481229</v>
      </c>
      <c r="C23" s="47">
        <f t="shared" ref="C23:G23" si="0">(C22-C14)/C14</f>
        <v>0.13516160626836435</v>
      </c>
      <c r="D23" s="47">
        <f t="shared" si="0"/>
        <v>3.4578573633837602E-2</v>
      </c>
      <c r="E23" s="47">
        <f t="shared" si="0"/>
        <v>-2.2242535039609993E-2</v>
      </c>
      <c r="F23" s="47">
        <f t="shared" si="0"/>
        <v>-1.4373716632443531E-2</v>
      </c>
      <c r="G23" s="47">
        <f t="shared" si="0"/>
        <v>-5.8851763952961253E-2</v>
      </c>
    </row>
    <row r="24" spans="1:7" x14ac:dyDescent="0.2">
      <c r="A24" s="36"/>
    </row>
    <row r="25" spans="1:7" x14ac:dyDescent="0.2">
      <c r="A25" s="49" t="s">
        <v>44</v>
      </c>
    </row>
    <row r="26" spans="1:7" x14ac:dyDescent="0.2">
      <c r="A26" s="49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baseColWidth="10" defaultRowHeight="11.25" x14ac:dyDescent="0.2"/>
  <cols>
    <col min="1" max="16384" width="11.42578125" style="35"/>
  </cols>
  <sheetData>
    <row r="1" spans="1:3" x14ac:dyDescent="0.2">
      <c r="A1" s="50" t="s">
        <v>52</v>
      </c>
      <c r="B1" s="57"/>
    </row>
    <row r="2" spans="1:3" x14ac:dyDescent="0.2">
      <c r="A2" s="49" t="s">
        <v>37</v>
      </c>
    </row>
    <row r="3" spans="1:3" x14ac:dyDescent="0.2">
      <c r="A3" s="36"/>
    </row>
    <row r="4" spans="1:3" x14ac:dyDescent="0.2">
      <c r="A4" s="34" t="s">
        <v>53</v>
      </c>
      <c r="B4" s="51" t="s">
        <v>49</v>
      </c>
      <c r="C4" s="51" t="s">
        <v>50</v>
      </c>
    </row>
    <row r="5" spans="1:3" x14ac:dyDescent="0.2">
      <c r="A5" s="52">
        <v>2000</v>
      </c>
      <c r="B5" s="53">
        <v>9061</v>
      </c>
      <c r="C5" s="53">
        <v>12344</v>
      </c>
    </row>
    <row r="6" spans="1:3" x14ac:dyDescent="0.2">
      <c r="A6" s="52">
        <v>2001</v>
      </c>
      <c r="B6" s="53">
        <v>9563</v>
      </c>
      <c r="C6" s="53">
        <v>12670</v>
      </c>
    </row>
    <row r="7" spans="1:3" x14ac:dyDescent="0.2">
      <c r="A7" s="52">
        <v>2002</v>
      </c>
      <c r="B7" s="53">
        <v>9794</v>
      </c>
      <c r="C7" s="53">
        <v>12762</v>
      </c>
    </row>
    <row r="8" spans="1:3" x14ac:dyDescent="0.2">
      <c r="A8" s="52">
        <v>2003</v>
      </c>
      <c r="B8" s="53">
        <v>9834</v>
      </c>
      <c r="C8" s="53">
        <v>12688</v>
      </c>
    </row>
    <row r="9" spans="1:3" x14ac:dyDescent="0.2">
      <c r="A9" s="52">
        <v>2004</v>
      </c>
      <c r="B9" s="53">
        <v>10079</v>
      </c>
      <c r="C9" s="53">
        <v>12668</v>
      </c>
    </row>
    <row r="10" spans="1:3" x14ac:dyDescent="0.2">
      <c r="A10" s="52">
        <v>2005</v>
      </c>
      <c r="B10" s="53">
        <v>10276</v>
      </c>
      <c r="C10" s="53">
        <v>12676</v>
      </c>
    </row>
    <row r="11" spans="1:3" x14ac:dyDescent="0.2">
      <c r="A11" s="52">
        <v>2006</v>
      </c>
      <c r="B11" s="53">
        <v>10495</v>
      </c>
      <c r="C11" s="53">
        <v>12698</v>
      </c>
    </row>
    <row r="12" spans="1:3" x14ac:dyDescent="0.2">
      <c r="A12" s="52">
        <v>2007</v>
      </c>
      <c r="B12" s="53">
        <v>10691</v>
      </c>
      <c r="C12" s="53">
        <v>12926</v>
      </c>
    </row>
    <row r="13" spans="1:3" x14ac:dyDescent="0.2">
      <c r="A13" s="52">
        <v>2008</v>
      </c>
      <c r="B13" s="53">
        <v>10771</v>
      </c>
      <c r="C13" s="53">
        <v>12669</v>
      </c>
    </row>
    <row r="14" spans="1:3" x14ac:dyDescent="0.2">
      <c r="A14" s="52">
        <v>2009</v>
      </c>
      <c r="B14" s="53">
        <v>10727</v>
      </c>
      <c r="C14" s="53">
        <v>12384</v>
      </c>
    </row>
    <row r="15" spans="1:3" x14ac:dyDescent="0.2">
      <c r="A15" s="52">
        <v>2010</v>
      </c>
      <c r="B15" s="53">
        <v>10573</v>
      </c>
      <c r="C15" s="53">
        <v>12064</v>
      </c>
    </row>
    <row r="16" spans="1:3" x14ac:dyDescent="0.2">
      <c r="A16" s="52">
        <v>2011</v>
      </c>
      <c r="B16" s="53">
        <v>10609</v>
      </c>
      <c r="C16" s="53">
        <v>11886</v>
      </c>
    </row>
    <row r="17" spans="1:3" x14ac:dyDescent="0.2">
      <c r="A17" s="52">
        <v>2012</v>
      </c>
      <c r="B17" s="53">
        <v>10761</v>
      </c>
      <c r="C17" s="53">
        <v>11641</v>
      </c>
    </row>
    <row r="18" spans="1:3" x14ac:dyDescent="0.2">
      <c r="A18" s="52">
        <v>2013</v>
      </c>
      <c r="B18" s="53">
        <v>10608</v>
      </c>
      <c r="C18" s="53">
        <v>11466</v>
      </c>
    </row>
    <row r="19" spans="1:3" x14ac:dyDescent="0.2">
      <c r="A19" s="52">
        <v>2014</v>
      </c>
      <c r="B19" s="53">
        <v>10390</v>
      </c>
      <c r="C19" s="53">
        <v>11201</v>
      </c>
    </row>
    <row r="20" spans="1:3" x14ac:dyDescent="0.2">
      <c r="A20" s="52">
        <v>2015</v>
      </c>
      <c r="B20" s="53">
        <v>10140</v>
      </c>
      <c r="C20" s="53">
        <v>10926</v>
      </c>
    </row>
    <row r="21" spans="1:3" x14ac:dyDescent="0.2">
      <c r="A21" s="52">
        <v>2016</v>
      </c>
      <c r="B21" s="53">
        <v>9951</v>
      </c>
      <c r="C21" s="53">
        <v>10588</v>
      </c>
    </row>
    <row r="22" spans="1:3" ht="22.5" x14ac:dyDescent="0.2">
      <c r="A22" s="34" t="s">
        <v>54</v>
      </c>
      <c r="B22" s="58">
        <f>(B21-B5)/B5</f>
        <v>9.822315417724313E-2</v>
      </c>
      <c r="C22" s="58">
        <f>(C21-C5)/C5</f>
        <v>-0.1422553467271549</v>
      </c>
    </row>
    <row r="23" spans="1:3" x14ac:dyDescent="0.2">
      <c r="A23" s="36"/>
    </row>
    <row r="24" spans="1:3" x14ac:dyDescent="0.2">
      <c r="A24" s="49" t="s">
        <v>44</v>
      </c>
    </row>
    <row r="25" spans="1:3" x14ac:dyDescent="0.2">
      <c r="A25" s="49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baseColWidth="10" defaultRowHeight="11.25" x14ac:dyDescent="0.2"/>
  <cols>
    <col min="1" max="1" width="27" style="35" customWidth="1"/>
    <col min="2" max="16384" width="11.42578125" style="35"/>
  </cols>
  <sheetData>
    <row r="1" spans="1:6" x14ac:dyDescent="0.2">
      <c r="A1" s="50" t="s">
        <v>65</v>
      </c>
    </row>
    <row r="2" spans="1:6" x14ac:dyDescent="0.2">
      <c r="A2" s="49" t="s">
        <v>37</v>
      </c>
    </row>
    <row r="3" spans="1:6" x14ac:dyDescent="0.2">
      <c r="A3" s="36"/>
      <c r="F3" s="39"/>
    </row>
    <row r="4" spans="1:6" x14ac:dyDescent="0.2">
      <c r="A4" s="50" t="s">
        <v>38</v>
      </c>
      <c r="B4" s="51" t="s">
        <v>56</v>
      </c>
      <c r="C4" s="51" t="s">
        <v>57</v>
      </c>
      <c r="D4" s="51" t="s">
        <v>58</v>
      </c>
      <c r="E4" s="51" t="s">
        <v>43</v>
      </c>
    </row>
    <row r="5" spans="1:6" x14ac:dyDescent="0.2">
      <c r="A5" s="49" t="s">
        <v>59</v>
      </c>
      <c r="B5" s="53">
        <v>4372</v>
      </c>
      <c r="C5" s="53">
        <v>1694</v>
      </c>
      <c r="D5" s="53">
        <v>143</v>
      </c>
      <c r="E5" s="53">
        <v>14</v>
      </c>
    </row>
    <row r="6" spans="1:6" x14ac:dyDescent="0.2">
      <c r="A6" s="49" t="s">
        <v>60</v>
      </c>
      <c r="B6" s="53">
        <v>5089</v>
      </c>
      <c r="C6" s="53">
        <v>525</v>
      </c>
      <c r="D6" s="53">
        <v>315</v>
      </c>
      <c r="E6" s="53">
        <v>3</v>
      </c>
    </row>
    <row r="7" spans="1:6" x14ac:dyDescent="0.2">
      <c r="A7" s="49" t="s">
        <v>61</v>
      </c>
      <c r="B7" s="53">
        <v>3322</v>
      </c>
      <c r="C7" s="53">
        <v>794</v>
      </c>
      <c r="D7" s="53">
        <v>75</v>
      </c>
      <c r="E7" s="53">
        <v>8</v>
      </c>
    </row>
    <row r="8" spans="1:6" x14ac:dyDescent="0.2">
      <c r="A8" s="49" t="s">
        <v>62</v>
      </c>
      <c r="B8" s="53">
        <v>1908</v>
      </c>
      <c r="C8" s="53">
        <v>444</v>
      </c>
      <c r="D8" s="53">
        <v>63</v>
      </c>
      <c r="E8" s="53">
        <v>4</v>
      </c>
    </row>
    <row r="9" spans="1:6" x14ac:dyDescent="0.2">
      <c r="A9" s="49" t="s">
        <v>63</v>
      </c>
      <c r="B9" s="53">
        <v>1518</v>
      </c>
      <c r="C9" s="53">
        <v>143</v>
      </c>
      <c r="D9" s="53">
        <v>67</v>
      </c>
      <c r="E9" s="53">
        <v>1</v>
      </c>
    </row>
    <row r="10" spans="1:6" x14ac:dyDescent="0.2">
      <c r="A10" s="49"/>
    </row>
    <row r="11" spans="1:6" x14ac:dyDescent="0.2">
      <c r="A11" s="49" t="s">
        <v>44</v>
      </c>
    </row>
    <row r="12" spans="1:6" x14ac:dyDescent="0.2">
      <c r="A12" s="49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pane xSplit="2" ySplit="3" topLeftCell="D4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x14ac:dyDescent="0.25"/>
  <cols>
    <col min="2" max="2" width="22.85546875" customWidth="1"/>
    <col min="3" max="3" width="7.42578125" customWidth="1"/>
    <col min="4" max="4" width="7.5703125" customWidth="1"/>
    <col min="5" max="5" width="6.85546875" customWidth="1"/>
    <col min="6" max="6" width="7.42578125" customWidth="1"/>
    <col min="7" max="7" width="6.42578125" customWidth="1"/>
    <col min="8" max="8" width="6.85546875" customWidth="1"/>
    <col min="9" max="10" width="7.140625" customWidth="1"/>
    <col min="11" max="12" width="5.7109375" customWidth="1"/>
    <col min="13" max="14" width="5.42578125" customWidth="1"/>
    <col min="15" max="15" width="6.42578125" customWidth="1"/>
    <col min="16" max="16" width="5.28515625" customWidth="1"/>
    <col min="17" max="17" width="5.7109375" customWidth="1"/>
    <col min="18" max="18" width="6.28515625" customWidth="1"/>
    <col min="19" max="20" width="6" customWidth="1"/>
    <col min="21" max="21" width="7.85546875" customWidth="1"/>
    <col min="22" max="23" width="5.85546875" customWidth="1"/>
    <col min="24" max="24" width="7.85546875" customWidth="1"/>
    <col min="25" max="25" width="10.42578125" customWidth="1"/>
    <col min="26" max="26" width="7.140625" customWidth="1"/>
  </cols>
  <sheetData>
    <row r="1" spans="1:25" x14ac:dyDescent="0.25">
      <c r="A1" s="38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5" s="37" customFormat="1" x14ac:dyDescent="0.25">
      <c r="A2" s="44" t="s">
        <v>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x14ac:dyDescent="0.25">
      <c r="B3" s="35"/>
      <c r="C3" s="38">
        <v>1995</v>
      </c>
      <c r="D3" s="38">
        <v>1996</v>
      </c>
      <c r="E3" s="38">
        <v>1997</v>
      </c>
      <c r="F3" s="38">
        <v>1998</v>
      </c>
      <c r="G3" s="38">
        <v>1999</v>
      </c>
      <c r="H3" s="38">
        <v>2000</v>
      </c>
      <c r="I3" s="38">
        <v>2001</v>
      </c>
      <c r="J3" s="38">
        <v>2002</v>
      </c>
      <c r="K3" s="38">
        <v>2003</v>
      </c>
      <c r="L3" s="38">
        <v>2004</v>
      </c>
      <c r="M3" s="38">
        <v>2005</v>
      </c>
      <c r="N3" s="38">
        <v>2006</v>
      </c>
      <c r="O3" s="38">
        <v>2007</v>
      </c>
      <c r="P3" s="38">
        <v>2008</v>
      </c>
      <c r="Q3" s="38">
        <v>2009</v>
      </c>
      <c r="R3" s="38">
        <v>2010</v>
      </c>
      <c r="S3" s="38">
        <v>2011</v>
      </c>
      <c r="T3" s="38">
        <v>2012</v>
      </c>
      <c r="U3" s="38">
        <v>2013</v>
      </c>
      <c r="V3" s="38">
        <v>2014</v>
      </c>
      <c r="W3" s="38">
        <v>2015</v>
      </c>
      <c r="X3" s="38" t="s">
        <v>77</v>
      </c>
      <c r="Y3" s="38" t="s">
        <v>89</v>
      </c>
    </row>
    <row r="4" spans="1:25" ht="45" x14ac:dyDescent="0.25">
      <c r="A4" s="59" t="s">
        <v>78</v>
      </c>
      <c r="B4" s="60" t="s">
        <v>79</v>
      </c>
      <c r="C4" s="41">
        <v>0.9090357110832944</v>
      </c>
      <c r="D4" s="41">
        <v>0.89065123515309019</v>
      </c>
      <c r="E4" s="41">
        <v>0.90262689890270131</v>
      </c>
      <c r="F4" s="41">
        <v>0.93662417130661968</v>
      </c>
      <c r="G4" s="41">
        <v>0.93445926711138194</v>
      </c>
      <c r="H4" s="41">
        <v>0.96914553446510798</v>
      </c>
      <c r="I4" s="41">
        <v>1.0245650597337657</v>
      </c>
      <c r="J4" s="41">
        <v>1.0542705531816807</v>
      </c>
      <c r="K4" s="41">
        <v>1.0532579126006449</v>
      </c>
      <c r="L4" s="41">
        <v>1.0509574319534218</v>
      </c>
      <c r="M4" s="41">
        <v>0.98826210329341591</v>
      </c>
      <c r="N4" s="41">
        <v>0.94333033111642739</v>
      </c>
      <c r="O4" s="41">
        <v>0.93976561125497715</v>
      </c>
      <c r="P4" s="41">
        <v>0.92022873663060145</v>
      </c>
      <c r="Q4" s="41">
        <v>0.90781310385000091</v>
      </c>
      <c r="R4" s="41">
        <v>0.86568789369192234</v>
      </c>
      <c r="S4" s="41">
        <v>0.85940837728893049</v>
      </c>
      <c r="T4" s="41">
        <v>0.85704079447874548</v>
      </c>
      <c r="U4" s="41">
        <v>0.83525561176859819</v>
      </c>
      <c r="V4" s="41">
        <v>0.87183929787136583</v>
      </c>
      <c r="W4" s="41">
        <v>0.8973784591774252</v>
      </c>
      <c r="X4" s="41">
        <v>0.91720566551063853</v>
      </c>
      <c r="Y4" s="45">
        <f>(X4-C4)/C4</f>
        <v>8.9874955711124211E-3</v>
      </c>
    </row>
    <row r="5" spans="1:25" x14ac:dyDescent="0.25">
      <c r="A5" s="43" t="s">
        <v>80</v>
      </c>
      <c r="B5" s="61" t="s">
        <v>81</v>
      </c>
      <c r="C5" s="41">
        <v>2.9155497358034541</v>
      </c>
      <c r="D5" s="41">
        <v>2.9848709045704682</v>
      </c>
      <c r="E5" s="41">
        <v>3.0443961335663867</v>
      </c>
      <c r="F5" s="41">
        <v>3.099470658852824</v>
      </c>
      <c r="G5" s="41">
        <v>2.7803776323103899</v>
      </c>
      <c r="H5" s="41">
        <v>2.7895157729798963</v>
      </c>
      <c r="I5" s="41">
        <v>2.700672172041513</v>
      </c>
      <c r="J5" s="41">
        <v>2.5879800599527334</v>
      </c>
      <c r="K5" s="41">
        <v>2.5285769110606684</v>
      </c>
      <c r="L5" s="41">
        <v>2.520321351160725</v>
      </c>
      <c r="M5" s="41">
        <v>2.5263377558196556</v>
      </c>
      <c r="N5" s="41">
        <v>2.589420909041074</v>
      </c>
      <c r="O5" s="41">
        <v>2.5267842856756397</v>
      </c>
      <c r="P5" s="41">
        <v>2.3941591022610127</v>
      </c>
      <c r="Q5" s="41">
        <v>2.1998566865237446</v>
      </c>
      <c r="R5" s="41">
        <v>2.1506234136250084</v>
      </c>
      <c r="S5" s="41">
        <v>2.0583663641125201</v>
      </c>
      <c r="T5" s="41">
        <v>1.9423401929302377</v>
      </c>
      <c r="U5" s="41">
        <v>1.8669789831194066</v>
      </c>
      <c r="V5" s="41">
        <v>1.873757259038777</v>
      </c>
      <c r="W5" s="41">
        <v>1.8595049172171128</v>
      </c>
      <c r="X5" s="41">
        <v>1.795153350523613</v>
      </c>
      <c r="Y5" s="45">
        <f t="shared" ref="Y5:Y8" si="0">(X5-C5)/C5</f>
        <v>-0.38428306384939348</v>
      </c>
    </row>
    <row r="6" spans="1:25" ht="22.5" x14ac:dyDescent="0.25">
      <c r="A6" s="43" t="s">
        <v>82</v>
      </c>
      <c r="B6" s="61" t="s">
        <v>83</v>
      </c>
      <c r="C6" s="41">
        <v>2.7610584720022051</v>
      </c>
      <c r="D6" s="41">
        <v>2.8916968261914184</v>
      </c>
      <c r="E6" s="41">
        <v>2.9291551303546468</v>
      </c>
      <c r="F6" s="41">
        <v>3.0167711593511148</v>
      </c>
      <c r="G6" s="41">
        <v>3.2576311650653276</v>
      </c>
      <c r="H6" s="41">
        <v>3.2748633024202185</v>
      </c>
      <c r="I6" s="41">
        <v>3.2397026837301817</v>
      </c>
      <c r="J6" s="41">
        <v>3.123288245299114</v>
      </c>
      <c r="K6" s="41">
        <v>3.0458456175409845</v>
      </c>
      <c r="L6" s="41">
        <v>3.0707235389025627</v>
      </c>
      <c r="M6" s="41">
        <v>3.0093327230788289</v>
      </c>
      <c r="N6" s="41">
        <v>3.0580515797446135</v>
      </c>
      <c r="O6" s="41">
        <v>2.9891813251526176</v>
      </c>
      <c r="P6" s="41">
        <v>2.8198891013643457</v>
      </c>
      <c r="Q6" s="41">
        <v>2.6156692234437586</v>
      </c>
      <c r="R6" s="41">
        <v>2.5638213355223796</v>
      </c>
      <c r="S6" s="41">
        <v>2.5067238889430339</v>
      </c>
      <c r="T6" s="41">
        <v>2.372515493474439</v>
      </c>
      <c r="U6" s="41">
        <v>2.2599802498426196</v>
      </c>
      <c r="V6" s="41">
        <v>2.2524863250730287</v>
      </c>
      <c r="W6" s="41">
        <v>2.2111106852993827</v>
      </c>
      <c r="X6" s="41">
        <v>2.052045967849764</v>
      </c>
      <c r="Y6" s="45">
        <f t="shared" si="0"/>
        <v>-0.25679010833779792</v>
      </c>
    </row>
    <row r="7" spans="1:25" ht="22.5" x14ac:dyDescent="0.25">
      <c r="A7" s="43" t="s">
        <v>84</v>
      </c>
      <c r="B7" s="61" t="s">
        <v>85</v>
      </c>
      <c r="C7" s="41">
        <v>0.57540134389998121</v>
      </c>
      <c r="D7" s="41">
        <v>0.60371342189077837</v>
      </c>
      <c r="E7" s="41">
        <v>0.62193950510047813</v>
      </c>
      <c r="F7" s="41">
        <v>0.63046262406407516</v>
      </c>
      <c r="G7" s="41">
        <v>0.67539604259490638</v>
      </c>
      <c r="H7" s="41">
        <v>0.67399608034630742</v>
      </c>
      <c r="I7" s="41">
        <v>0.66920653961708088</v>
      </c>
      <c r="J7" s="41">
        <v>0.65170406049180207</v>
      </c>
      <c r="K7" s="41">
        <v>0.65921112548160987</v>
      </c>
      <c r="L7" s="41">
        <v>0.65029049983641907</v>
      </c>
      <c r="M7" s="41">
        <v>0.64537747652328659</v>
      </c>
      <c r="N7" s="41">
        <v>0.6454812767673398</v>
      </c>
      <c r="O7" s="41">
        <v>0.66938904675997124</v>
      </c>
      <c r="P7" s="41">
        <v>0.62871613419650785</v>
      </c>
      <c r="Q7" s="41">
        <v>0.60983199307362579</v>
      </c>
      <c r="R7" s="41">
        <v>0.53460676398610096</v>
      </c>
      <c r="S7" s="41">
        <v>0.53834716661740523</v>
      </c>
      <c r="T7" s="41">
        <v>0.5606653644578351</v>
      </c>
      <c r="U7" s="41">
        <v>0.53917711173126126</v>
      </c>
      <c r="V7" s="41">
        <v>0.53377525044089258</v>
      </c>
      <c r="W7" s="41">
        <v>0.53187567476198849</v>
      </c>
      <c r="X7" s="41">
        <v>0.51478081563719724</v>
      </c>
      <c r="Y7" s="45">
        <f t="shared" si="0"/>
        <v>-0.10535347006996441</v>
      </c>
    </row>
    <row r="8" spans="1:25" x14ac:dyDescent="0.25">
      <c r="A8" s="43" t="s">
        <v>86</v>
      </c>
      <c r="B8" s="35"/>
      <c r="C8" s="62">
        <v>7.1610452627889352</v>
      </c>
      <c r="D8" s="62">
        <v>7.3709323878057544</v>
      </c>
      <c r="E8" s="62">
        <v>7.4981176679242125</v>
      </c>
      <c r="F8" s="62">
        <v>7.6833286135746341</v>
      </c>
      <c r="G8" s="62">
        <v>7.6478641070820057</v>
      </c>
      <c r="H8" s="62">
        <v>7.7075206902115303</v>
      </c>
      <c r="I8" s="62">
        <v>7.6341464551225418</v>
      </c>
      <c r="J8" s="62">
        <v>7.4172429189253304</v>
      </c>
      <c r="K8" s="62">
        <v>7.2868915666839076</v>
      </c>
      <c r="L8" s="62">
        <v>7.2922928218531293</v>
      </c>
      <c r="M8" s="62">
        <v>7.1693100587151868</v>
      </c>
      <c r="N8" s="62">
        <v>7.2362840966694542</v>
      </c>
      <c r="O8" s="62">
        <v>7.1251202688432063</v>
      </c>
      <c r="P8" s="62">
        <v>6.762993074452468</v>
      </c>
      <c r="Q8" s="62">
        <v>6.3331710068911304</v>
      </c>
      <c r="R8" s="62">
        <v>6.1147394068254117</v>
      </c>
      <c r="S8" s="62">
        <v>5.9628457969618891</v>
      </c>
      <c r="T8" s="62">
        <v>5.732561845341257</v>
      </c>
      <c r="U8" s="62">
        <v>5.5013919564618856</v>
      </c>
      <c r="V8" s="62">
        <v>5.5318581324240634</v>
      </c>
      <c r="W8" s="62">
        <v>5.499869736455909</v>
      </c>
      <c r="X8" s="62">
        <v>5.2791857995212119</v>
      </c>
      <c r="Y8" s="63">
        <f t="shared" si="0"/>
        <v>-0.26279117003302055</v>
      </c>
    </row>
    <row r="10" spans="1:25" x14ac:dyDescent="0.25">
      <c r="A10" s="42" t="s">
        <v>121</v>
      </c>
    </row>
    <row r="26" spans="7:7" x14ac:dyDescent="0.25">
      <c r="G26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44" sqref="A44"/>
    </sheetView>
  </sheetViews>
  <sheetFormatPr baseColWidth="10" defaultRowHeight="11.25" x14ac:dyDescent="0.2"/>
  <cols>
    <col min="1" max="1" width="11.42578125" style="35"/>
    <col min="2" max="2" width="24.7109375" style="35" customWidth="1"/>
    <col min="3" max="16384" width="11.42578125" style="35"/>
  </cols>
  <sheetData>
    <row r="1" spans="1:14" x14ac:dyDescent="0.2">
      <c r="A1" s="38" t="s">
        <v>122</v>
      </c>
    </row>
    <row r="3" spans="1:14" x14ac:dyDescent="0.2">
      <c r="A3" s="65"/>
      <c r="B3" s="65"/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3">
        <v>2012</v>
      </c>
      <c r="K3" s="12">
        <v>2013</v>
      </c>
      <c r="L3" s="13">
        <v>2014</v>
      </c>
      <c r="M3" s="13">
        <v>2015</v>
      </c>
      <c r="N3" s="2">
        <v>2016</v>
      </c>
    </row>
    <row r="4" spans="1:14" x14ac:dyDescent="0.2">
      <c r="A4" s="65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x14ac:dyDescent="0.2">
      <c r="A5" s="65" t="s">
        <v>22</v>
      </c>
      <c r="B5" s="65" t="s">
        <v>23</v>
      </c>
      <c r="C5" s="67">
        <f>C6/4550*100</f>
        <v>100</v>
      </c>
      <c r="D5" s="67">
        <f>D6/4550*100</f>
        <v>104.48351648351648</v>
      </c>
      <c r="E5" s="67">
        <f t="shared" ref="E5:M5" si="0">E6/4550*100</f>
        <v>99.868131868131869</v>
      </c>
      <c r="F5" s="67">
        <f t="shared" si="0"/>
        <v>100.83516483516483</v>
      </c>
      <c r="G5" s="67">
        <f t="shared" si="0"/>
        <v>100.19780219780219</v>
      </c>
      <c r="H5" s="67">
        <f t="shared" si="0"/>
        <v>99.560439560439562</v>
      </c>
      <c r="I5" s="67">
        <f t="shared" si="0"/>
        <v>95.978021978021971</v>
      </c>
      <c r="J5" s="67">
        <f t="shared" si="0"/>
        <v>103.86813186813187</v>
      </c>
      <c r="K5" s="67">
        <f t="shared" si="0"/>
        <v>95.626373626373635</v>
      </c>
      <c r="L5" s="67">
        <f t="shared" si="0"/>
        <v>93.054945054945065</v>
      </c>
      <c r="M5" s="67">
        <f t="shared" si="0"/>
        <v>90.637362637362642</v>
      </c>
    </row>
    <row r="6" spans="1:14" x14ac:dyDescent="0.2">
      <c r="A6" s="65"/>
      <c r="B6" s="14" t="s">
        <v>0</v>
      </c>
      <c r="C6" s="15">
        <v>4550</v>
      </c>
      <c r="D6" s="15">
        <v>4754</v>
      </c>
      <c r="E6" s="15">
        <v>4544</v>
      </c>
      <c r="F6" s="15">
        <v>4588</v>
      </c>
      <c r="G6" s="15">
        <v>4559</v>
      </c>
      <c r="H6" s="15">
        <v>4530</v>
      </c>
      <c r="I6" s="15">
        <v>4367</v>
      </c>
      <c r="J6" s="15">
        <v>4726</v>
      </c>
      <c r="K6" s="16">
        <v>4351</v>
      </c>
      <c r="L6" s="16">
        <v>4234</v>
      </c>
      <c r="M6" s="16">
        <v>4124</v>
      </c>
    </row>
    <row r="7" spans="1:14" x14ac:dyDescent="0.2">
      <c r="A7" s="65"/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</row>
    <row r="8" spans="1:14" x14ac:dyDescent="0.2">
      <c r="A8" s="65"/>
      <c r="B8" s="17" t="s">
        <v>1</v>
      </c>
      <c r="C8" s="18">
        <v>103</v>
      </c>
      <c r="D8" s="18">
        <v>105</v>
      </c>
      <c r="E8" s="18">
        <v>106</v>
      </c>
      <c r="F8" s="18">
        <v>106</v>
      </c>
      <c r="G8" s="18">
        <v>107</v>
      </c>
      <c r="H8" s="18">
        <v>107</v>
      </c>
      <c r="I8" s="18">
        <v>107</v>
      </c>
      <c r="J8" s="18">
        <v>107</v>
      </c>
      <c r="K8" s="19">
        <v>103</v>
      </c>
      <c r="L8" s="19">
        <v>103</v>
      </c>
      <c r="M8" s="19">
        <v>99</v>
      </c>
    </row>
    <row r="9" spans="1:14" x14ac:dyDescent="0.2">
      <c r="A9" s="65"/>
      <c r="B9" s="17" t="s">
        <v>23</v>
      </c>
      <c r="C9" s="20">
        <f>C8/103*100</f>
        <v>100</v>
      </c>
      <c r="D9" s="20">
        <f t="shared" ref="D9:M9" si="1">D8/103*100</f>
        <v>101.94174757281553</v>
      </c>
      <c r="E9" s="20">
        <f t="shared" si="1"/>
        <v>102.91262135922329</v>
      </c>
      <c r="F9" s="20">
        <f t="shared" si="1"/>
        <v>102.91262135922329</v>
      </c>
      <c r="G9" s="20">
        <f t="shared" si="1"/>
        <v>103.88349514563106</v>
      </c>
      <c r="H9" s="20">
        <f t="shared" si="1"/>
        <v>103.88349514563106</v>
      </c>
      <c r="I9" s="20">
        <f t="shared" si="1"/>
        <v>103.88349514563106</v>
      </c>
      <c r="J9" s="20">
        <f t="shared" si="1"/>
        <v>103.88349514563106</v>
      </c>
      <c r="K9" s="20">
        <f t="shared" si="1"/>
        <v>100</v>
      </c>
      <c r="L9" s="20">
        <f t="shared" si="1"/>
        <v>100</v>
      </c>
      <c r="M9" s="20">
        <f t="shared" si="1"/>
        <v>96.116504854368941</v>
      </c>
    </row>
    <row r="10" spans="1:14" x14ac:dyDescent="0.2">
      <c r="A10" s="65"/>
      <c r="B10" s="17" t="s">
        <v>2</v>
      </c>
      <c r="C10" s="18">
        <v>1089</v>
      </c>
      <c r="D10" s="18">
        <v>1124</v>
      </c>
      <c r="E10" s="18">
        <v>1116</v>
      </c>
      <c r="F10" s="18">
        <v>1094</v>
      </c>
      <c r="G10" s="18">
        <v>1057</v>
      </c>
      <c r="H10" s="18">
        <v>993</v>
      </c>
      <c r="I10" s="18">
        <v>705</v>
      </c>
      <c r="J10" s="18">
        <v>694</v>
      </c>
      <c r="K10" s="19">
        <v>691</v>
      </c>
      <c r="L10" s="19">
        <v>570</v>
      </c>
      <c r="M10" s="19">
        <v>558</v>
      </c>
    </row>
    <row r="11" spans="1:14" x14ac:dyDescent="0.2">
      <c r="A11" s="65"/>
      <c r="B11" s="17" t="s">
        <v>23</v>
      </c>
      <c r="C11" s="20">
        <f>C10/1089*100</f>
        <v>100</v>
      </c>
      <c r="D11" s="20">
        <f t="shared" ref="D11:M11" si="2">D10/1089*100</f>
        <v>103.21395775941231</v>
      </c>
      <c r="E11" s="20">
        <f t="shared" si="2"/>
        <v>102.4793388429752</v>
      </c>
      <c r="F11" s="20">
        <f t="shared" si="2"/>
        <v>100.45913682277319</v>
      </c>
      <c r="G11" s="20">
        <f t="shared" si="2"/>
        <v>97.061524334251601</v>
      </c>
      <c r="H11" s="20">
        <f t="shared" si="2"/>
        <v>91.184573002754817</v>
      </c>
      <c r="I11" s="20">
        <f t="shared" si="2"/>
        <v>64.738292011019283</v>
      </c>
      <c r="J11" s="20">
        <f t="shared" si="2"/>
        <v>63.728191000918279</v>
      </c>
      <c r="K11" s="20">
        <f t="shared" si="2"/>
        <v>63.452708907254362</v>
      </c>
      <c r="L11" s="20">
        <f t="shared" si="2"/>
        <v>52.341597796143247</v>
      </c>
      <c r="M11" s="20">
        <f t="shared" si="2"/>
        <v>51.239669421487598</v>
      </c>
    </row>
    <row r="12" spans="1:14" x14ac:dyDescent="0.2">
      <c r="A12" s="65"/>
      <c r="B12" s="17" t="s">
        <v>3</v>
      </c>
      <c r="C12" s="18">
        <v>1441</v>
      </c>
      <c r="D12" s="18">
        <v>1501</v>
      </c>
      <c r="E12" s="18">
        <v>1432</v>
      </c>
      <c r="F12" s="18">
        <v>1328</v>
      </c>
      <c r="G12" s="18">
        <v>1340</v>
      </c>
      <c r="H12" s="18">
        <v>1279</v>
      </c>
      <c r="I12" s="18">
        <v>1252</v>
      </c>
      <c r="J12" s="18">
        <v>1232</v>
      </c>
      <c r="K12" s="19">
        <v>1188</v>
      </c>
      <c r="L12" s="19">
        <v>996</v>
      </c>
      <c r="M12" s="19">
        <v>1157</v>
      </c>
    </row>
    <row r="13" spans="1:14" x14ac:dyDescent="0.2">
      <c r="A13" s="65"/>
      <c r="B13" s="17" t="s">
        <v>23</v>
      </c>
      <c r="C13" s="20">
        <f>C12/1441*100</f>
        <v>100</v>
      </c>
      <c r="D13" s="20">
        <f t="shared" ref="D13:M13" si="3">D12/1441*100</f>
        <v>104.16377515614157</v>
      </c>
      <c r="E13" s="20">
        <f t="shared" si="3"/>
        <v>99.375433726578763</v>
      </c>
      <c r="F13" s="20">
        <f t="shared" si="3"/>
        <v>92.158223455933381</v>
      </c>
      <c r="G13" s="20">
        <f t="shared" si="3"/>
        <v>92.990978487161698</v>
      </c>
      <c r="H13" s="20">
        <f t="shared" si="3"/>
        <v>88.757807078417756</v>
      </c>
      <c r="I13" s="20">
        <f t="shared" si="3"/>
        <v>86.884108258154058</v>
      </c>
      <c r="J13" s="20">
        <f t="shared" si="3"/>
        <v>85.496183206106863</v>
      </c>
      <c r="K13" s="20">
        <f t="shared" si="3"/>
        <v>82.44274809160305</v>
      </c>
      <c r="L13" s="20">
        <f t="shared" si="3"/>
        <v>69.118667591950029</v>
      </c>
      <c r="M13" s="20">
        <f t="shared" si="3"/>
        <v>80.291464260929914</v>
      </c>
    </row>
    <row r="14" spans="1:14" x14ac:dyDescent="0.2">
      <c r="A14" s="65"/>
      <c r="B14" s="17" t="s">
        <v>4</v>
      </c>
      <c r="C14" s="18">
        <v>1857</v>
      </c>
      <c r="D14" s="18">
        <v>1962</v>
      </c>
      <c r="E14" s="18">
        <v>1826</v>
      </c>
      <c r="F14" s="18">
        <v>2001</v>
      </c>
      <c r="G14" s="18">
        <v>1988</v>
      </c>
      <c r="H14" s="18">
        <v>2080</v>
      </c>
      <c r="I14" s="18">
        <v>2227</v>
      </c>
      <c r="J14" s="18">
        <v>2592</v>
      </c>
      <c r="K14" s="19">
        <v>2271</v>
      </c>
      <c r="L14" s="19">
        <v>2280</v>
      </c>
      <c r="M14" s="19">
        <v>2206</v>
      </c>
    </row>
    <row r="15" spans="1:14" x14ac:dyDescent="0.2">
      <c r="A15" s="65"/>
      <c r="B15" s="17" t="s">
        <v>23</v>
      </c>
      <c r="C15" s="20">
        <f>C14/1857*100</f>
        <v>100</v>
      </c>
      <c r="D15" s="20">
        <f t="shared" ref="D15:M15" si="4">D14/1857*100</f>
        <v>105.65428109854605</v>
      </c>
      <c r="E15" s="20">
        <f t="shared" si="4"/>
        <v>98.3306408185245</v>
      </c>
      <c r="F15" s="20">
        <f t="shared" si="4"/>
        <v>107.75444264943457</v>
      </c>
      <c r="G15" s="20">
        <f t="shared" si="4"/>
        <v>107.05438879913839</v>
      </c>
      <c r="H15" s="20">
        <f t="shared" si="4"/>
        <v>112.00861604738826</v>
      </c>
      <c r="I15" s="20">
        <f t="shared" si="4"/>
        <v>119.92460958535271</v>
      </c>
      <c r="J15" s="20">
        <f t="shared" si="4"/>
        <v>139.5799676898223</v>
      </c>
      <c r="K15" s="20">
        <f t="shared" si="4"/>
        <v>122.29402261712438</v>
      </c>
      <c r="L15" s="20">
        <f t="shared" si="4"/>
        <v>122.77867528271405</v>
      </c>
      <c r="M15" s="20">
        <f t="shared" si="4"/>
        <v>118.79375336564351</v>
      </c>
    </row>
    <row r="18" spans="2:14" x14ac:dyDescent="0.2">
      <c r="B18" s="35" t="s">
        <v>30</v>
      </c>
      <c r="C18" s="1">
        <v>2005</v>
      </c>
      <c r="D18" s="1">
        <v>2006</v>
      </c>
      <c r="E18" s="1">
        <v>2007</v>
      </c>
      <c r="F18" s="1">
        <v>2008</v>
      </c>
      <c r="G18" s="1">
        <v>2009</v>
      </c>
      <c r="H18" s="1">
        <v>2010</v>
      </c>
      <c r="I18" s="1">
        <v>2011</v>
      </c>
      <c r="J18" s="2">
        <v>2012</v>
      </c>
      <c r="K18" s="1">
        <v>2013</v>
      </c>
      <c r="L18" s="2">
        <v>2014</v>
      </c>
      <c r="M18" s="2">
        <v>2015</v>
      </c>
      <c r="N18" s="2">
        <v>2016</v>
      </c>
    </row>
    <row r="19" spans="2:14" x14ac:dyDescent="0.2">
      <c r="B19" s="68" t="s">
        <v>25</v>
      </c>
      <c r="C19" s="69">
        <v>100</v>
      </c>
      <c r="D19" s="69">
        <v>104.48351648351648</v>
      </c>
      <c r="E19" s="69">
        <v>99.868131868131869</v>
      </c>
      <c r="F19" s="69">
        <v>100.83516483516483</v>
      </c>
      <c r="G19" s="69">
        <v>100.19780219780219</v>
      </c>
      <c r="H19" s="69">
        <v>99.560439560439562</v>
      </c>
      <c r="I19" s="69">
        <v>95.978021978021971</v>
      </c>
      <c r="J19" s="69">
        <v>103.86813186813187</v>
      </c>
      <c r="K19" s="69">
        <v>95.626373626373635</v>
      </c>
      <c r="L19" s="69">
        <v>93.054945054945065</v>
      </c>
      <c r="M19" s="69">
        <v>90.637362637362642</v>
      </c>
    </row>
    <row r="20" spans="2:14" x14ac:dyDescent="0.2">
      <c r="B20" s="70" t="s">
        <v>26</v>
      </c>
      <c r="C20" s="69">
        <v>100</v>
      </c>
      <c r="D20" s="69">
        <v>101.94174757281553</v>
      </c>
      <c r="E20" s="69">
        <v>102.91262135922329</v>
      </c>
      <c r="F20" s="69">
        <v>102.91262135922329</v>
      </c>
      <c r="G20" s="69">
        <v>103.88349514563106</v>
      </c>
      <c r="H20" s="69">
        <v>103.88349514563106</v>
      </c>
      <c r="I20" s="69">
        <v>103.88349514563106</v>
      </c>
      <c r="J20" s="69">
        <v>103.88349514563106</v>
      </c>
      <c r="K20" s="69">
        <v>100</v>
      </c>
      <c r="L20" s="69">
        <v>100</v>
      </c>
      <c r="M20" s="69">
        <v>96.116504854368941</v>
      </c>
    </row>
    <row r="21" spans="2:14" x14ac:dyDescent="0.2">
      <c r="B21" s="70" t="s">
        <v>27</v>
      </c>
      <c r="C21" s="69">
        <v>100</v>
      </c>
      <c r="D21" s="69">
        <v>103.21395775941231</v>
      </c>
      <c r="E21" s="69">
        <v>102.4793388429752</v>
      </c>
      <c r="F21" s="69">
        <v>100.45913682277319</v>
      </c>
      <c r="G21" s="69">
        <v>97.061524334251601</v>
      </c>
      <c r="H21" s="69">
        <v>91.184573002754817</v>
      </c>
      <c r="I21" s="69">
        <v>64.738292011019283</v>
      </c>
      <c r="J21" s="69">
        <v>63.728191000918279</v>
      </c>
      <c r="K21" s="69">
        <v>63.452708907254362</v>
      </c>
      <c r="L21" s="69">
        <v>52.341597796143247</v>
      </c>
      <c r="M21" s="69">
        <v>51.239669421487598</v>
      </c>
    </row>
    <row r="22" spans="2:14" x14ac:dyDescent="0.2">
      <c r="B22" s="68" t="s">
        <v>28</v>
      </c>
      <c r="C22" s="69">
        <v>100</v>
      </c>
      <c r="D22" s="69">
        <v>104.16377515614157</v>
      </c>
      <c r="E22" s="69">
        <v>99.375433726578763</v>
      </c>
      <c r="F22" s="69">
        <v>92.158223455933381</v>
      </c>
      <c r="G22" s="69">
        <v>92.990978487161698</v>
      </c>
      <c r="H22" s="69">
        <v>88.757807078417756</v>
      </c>
      <c r="I22" s="69">
        <v>86.884108258154058</v>
      </c>
      <c r="J22" s="69">
        <v>85.496183206106863</v>
      </c>
      <c r="K22" s="69">
        <v>82.44274809160305</v>
      </c>
      <c r="L22" s="69">
        <v>69.118667591950029</v>
      </c>
      <c r="M22" s="69">
        <v>80.291464260929914</v>
      </c>
    </row>
    <row r="23" spans="2:14" x14ac:dyDescent="0.2">
      <c r="B23" s="68" t="s">
        <v>29</v>
      </c>
      <c r="C23" s="69">
        <v>100</v>
      </c>
      <c r="D23" s="69">
        <v>105.65428109854605</v>
      </c>
      <c r="E23" s="69">
        <v>98.3306408185245</v>
      </c>
      <c r="F23" s="69">
        <v>107.75444264943457</v>
      </c>
      <c r="G23" s="69">
        <v>107.05438879913839</v>
      </c>
      <c r="H23" s="69">
        <v>112.00861604738826</v>
      </c>
      <c r="I23" s="69">
        <v>119.92460958535271</v>
      </c>
      <c r="J23" s="69">
        <v>139.5799676898223</v>
      </c>
      <c r="K23" s="69">
        <v>122.29402261712438</v>
      </c>
      <c r="L23" s="69">
        <v>122.77867528271405</v>
      </c>
      <c r="M23" s="69">
        <v>118.79375336564351</v>
      </c>
    </row>
    <row r="41" spans="1:13" x14ac:dyDescent="0.2">
      <c r="B41" s="5" t="s">
        <v>20</v>
      </c>
    </row>
    <row r="42" spans="1:13" x14ac:dyDescent="0.2">
      <c r="B42" s="6" t="s">
        <v>21</v>
      </c>
      <c r="C42" s="4">
        <v>1438280.3615283445</v>
      </c>
      <c r="D42" s="4">
        <v>1459955.5303034857</v>
      </c>
      <c r="E42" s="4">
        <v>1414571.345048897</v>
      </c>
      <c r="F42" s="4">
        <v>1346487.5132253533</v>
      </c>
      <c r="G42" s="4">
        <v>1223794.2003647978</v>
      </c>
      <c r="H42" s="4">
        <v>1141397.240462028</v>
      </c>
      <c r="I42" s="8">
        <v>1034382.48986705</v>
      </c>
      <c r="J42" s="8">
        <v>1016584</v>
      </c>
      <c r="K42" s="9">
        <v>912247.7312810052</v>
      </c>
      <c r="L42" s="9">
        <v>818380</v>
      </c>
      <c r="M42" s="9">
        <v>768223</v>
      </c>
    </row>
    <row r="44" spans="1:13" x14ac:dyDescent="0.2">
      <c r="A44" s="35" t="s">
        <v>124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opLeftCell="A13" workbookViewId="0">
      <selection activeCell="J55" sqref="J55:J56"/>
    </sheetView>
  </sheetViews>
  <sheetFormatPr baseColWidth="10" defaultRowHeight="11.25" x14ac:dyDescent="0.2"/>
  <cols>
    <col min="1" max="13" width="11.42578125" style="35"/>
    <col min="14" max="14" width="12.5703125" style="35" bestFit="1" customWidth="1"/>
    <col min="15" max="16384" width="11.42578125" style="35"/>
  </cols>
  <sheetData>
    <row r="1" spans="1:15" x14ac:dyDescent="0.2">
      <c r="A1" s="38" t="s">
        <v>123</v>
      </c>
    </row>
    <row r="2" spans="1:15" x14ac:dyDescent="0.2">
      <c r="A2" s="11" t="s">
        <v>31</v>
      </c>
    </row>
    <row r="3" spans="1:15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x14ac:dyDescent="0.2">
      <c r="A4" s="65"/>
      <c r="B4" s="65"/>
      <c r="C4" s="12">
        <v>2005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3">
        <v>2012</v>
      </c>
      <c r="K4" s="12">
        <v>2013</v>
      </c>
      <c r="L4" s="13">
        <v>2014</v>
      </c>
      <c r="M4" s="13">
        <v>2015</v>
      </c>
      <c r="N4" s="13">
        <v>2016</v>
      </c>
    </row>
    <row r="5" spans="1:15" x14ac:dyDescent="0.2">
      <c r="A5" s="65"/>
      <c r="B5" s="17" t="s">
        <v>23</v>
      </c>
      <c r="C5" s="71">
        <f t="shared" ref="C5:M5" si="0">C6/7022383*100</f>
        <v>100.00000663880479</v>
      </c>
      <c r="D5" s="71">
        <f t="shared" si="0"/>
        <v>100.70498116627789</v>
      </c>
      <c r="E5" s="71">
        <f t="shared" si="0"/>
        <v>101.31682803999867</v>
      </c>
      <c r="F5" s="71">
        <f t="shared" si="0"/>
        <v>98.827356523607307</v>
      </c>
      <c r="G5" s="71">
        <f t="shared" si="0"/>
        <v>91.631377941493653</v>
      </c>
      <c r="H5" s="71">
        <f t="shared" si="0"/>
        <v>85.018294220094518</v>
      </c>
      <c r="I5" s="71">
        <f t="shared" si="0"/>
        <v>72.518688606585542</v>
      </c>
      <c r="J5" s="71">
        <f t="shared" si="0"/>
        <v>69.329642088732555</v>
      </c>
      <c r="K5" s="71">
        <f t="shared" si="0"/>
        <v>65.541044007998437</v>
      </c>
      <c r="L5" s="71">
        <f t="shared" si="0"/>
        <v>61.63666137673637</v>
      </c>
      <c r="M5" s="71">
        <f t="shared" si="0"/>
        <v>56.148204961193372</v>
      </c>
      <c r="N5" s="65"/>
    </row>
    <row r="6" spans="1:15" x14ac:dyDescent="0.2">
      <c r="A6" s="65"/>
      <c r="B6" s="14" t="s">
        <v>5</v>
      </c>
      <c r="C6" s="15">
        <v>7022383.4662023</v>
      </c>
      <c r="D6" s="15">
        <v>7071889.4775738996</v>
      </c>
      <c r="E6" s="15">
        <v>7114855.7084200997</v>
      </c>
      <c r="F6" s="15">
        <v>6940035.4838631898</v>
      </c>
      <c r="G6" s="15">
        <v>6434706.3072292004</v>
      </c>
      <c r="H6" s="15">
        <v>5970310.2402018998</v>
      </c>
      <c r="I6" s="21">
        <v>5092540.0605317997</v>
      </c>
      <c r="J6" s="21">
        <v>4868593</v>
      </c>
      <c r="K6" s="21">
        <v>4602543.132440201</v>
      </c>
      <c r="L6" s="21">
        <v>4328362.4302875008</v>
      </c>
      <c r="M6" s="21">
        <v>3942942</v>
      </c>
      <c r="N6" s="65"/>
    </row>
    <row r="7" spans="1:15" x14ac:dyDescent="0.2">
      <c r="A7" s="65"/>
      <c r="B7" s="17" t="s">
        <v>6</v>
      </c>
      <c r="C7" s="18">
        <v>8284082.3029999994</v>
      </c>
      <c r="D7" s="18">
        <v>8308979.8739999998</v>
      </c>
      <c r="E7" s="18">
        <v>8304975.6320000011</v>
      </c>
      <c r="F7" s="18">
        <v>8120504.9869999997</v>
      </c>
      <c r="G7" s="18">
        <v>7590089.4000000004</v>
      </c>
      <c r="H7" s="18">
        <v>7061174.0269999998</v>
      </c>
      <c r="I7" s="22">
        <v>6226114.7019999996</v>
      </c>
      <c r="J7" s="22">
        <v>5990515</v>
      </c>
      <c r="K7" s="23">
        <v>5577454.5619999999</v>
      </c>
      <c r="L7" s="23">
        <v>5265007.3470000001</v>
      </c>
      <c r="M7" s="23">
        <v>4809573</v>
      </c>
      <c r="N7" s="65"/>
    </row>
    <row r="8" spans="1:15" x14ac:dyDescent="0.2">
      <c r="A8" s="65"/>
      <c r="B8" s="24"/>
      <c r="C8" s="22"/>
      <c r="D8" s="22"/>
      <c r="E8" s="22"/>
      <c r="F8" s="22"/>
      <c r="G8" s="22"/>
      <c r="H8" s="22"/>
      <c r="I8" s="22"/>
      <c r="J8" s="22"/>
      <c r="K8" s="22"/>
      <c r="L8" s="66"/>
      <c r="M8" s="65"/>
      <c r="N8" s="65"/>
    </row>
    <row r="9" spans="1:15" x14ac:dyDescent="0.2">
      <c r="A9" s="65"/>
      <c r="B9" s="25" t="s">
        <v>7</v>
      </c>
      <c r="C9" s="26">
        <v>0.33729943700880444</v>
      </c>
      <c r="D9" s="26">
        <v>0.308075808523471</v>
      </c>
      <c r="E9" s="26">
        <v>0.29220746473759163</v>
      </c>
      <c r="F9" s="26">
        <v>0.28196429631336178</v>
      </c>
      <c r="G9" s="26">
        <v>0.28362729202736398</v>
      </c>
      <c r="H9" s="26">
        <v>0.28593127488119618</v>
      </c>
      <c r="I9" s="27">
        <v>0.31774740423074804</v>
      </c>
      <c r="J9" s="28">
        <v>0.3124193956171864</v>
      </c>
      <c r="K9" s="28">
        <v>0.31255395616325599</v>
      </c>
      <c r="L9" s="28">
        <v>0.30364323748785071</v>
      </c>
      <c r="M9" s="28">
        <v>0.30544650602530699</v>
      </c>
      <c r="N9" s="65"/>
    </row>
    <row r="10" spans="1:15" x14ac:dyDescent="0.2">
      <c r="A10" s="65"/>
      <c r="B10" s="25" t="s">
        <v>8</v>
      </c>
      <c r="C10" s="26">
        <v>0.20813692098499423</v>
      </c>
      <c r="D10" s="26">
        <v>0.22627773618267183</v>
      </c>
      <c r="E10" s="26">
        <v>0.2388557713335987</v>
      </c>
      <c r="F10" s="26">
        <v>0.25354159192394327</v>
      </c>
      <c r="G10" s="26">
        <v>0.27038778621774862</v>
      </c>
      <c r="H10" s="26">
        <v>0.29161971941792791</v>
      </c>
      <c r="I10" s="27">
        <v>0.32378131198585802</v>
      </c>
      <c r="J10" s="28">
        <v>0.32831810758853142</v>
      </c>
      <c r="K10" s="28">
        <v>0.34095615839819371</v>
      </c>
      <c r="L10" s="28">
        <v>0.35082146898236793</v>
      </c>
      <c r="M10" s="28">
        <v>0.36726132508124099</v>
      </c>
      <c r="N10" s="65"/>
    </row>
    <row r="11" spans="1:15" x14ac:dyDescent="0.2">
      <c r="A11" s="65"/>
      <c r="B11" s="25" t="s">
        <v>9</v>
      </c>
      <c r="C11" s="26">
        <v>0.54543635799379864</v>
      </c>
      <c r="D11" s="26">
        <v>0.53435354470614282</v>
      </c>
      <c r="E11" s="26">
        <v>0.53106323607119033</v>
      </c>
      <c r="F11" s="26">
        <v>0.53550588823730505</v>
      </c>
      <c r="G11" s="26">
        <v>0.55401507824511254</v>
      </c>
      <c r="H11" s="26">
        <v>0.57755099429912415</v>
      </c>
      <c r="I11" s="26">
        <f>SUM(I9:I10)</f>
        <v>0.64152871621660612</v>
      </c>
      <c r="J11" s="26">
        <f>SUM(J9:J10)</f>
        <v>0.64073750320571787</v>
      </c>
      <c r="K11" s="26">
        <f>SUM(K9:K10)</f>
        <v>0.6535101145614497</v>
      </c>
      <c r="L11" s="26">
        <f>SUM(L9:L10)</f>
        <v>0.6544647064702187</v>
      </c>
      <c r="M11" s="26">
        <f>SUM(M9:M10)</f>
        <v>0.67270783110654797</v>
      </c>
      <c r="N11" s="65"/>
    </row>
    <row r="12" spans="1:15" x14ac:dyDescent="0.2">
      <c r="A12" s="65"/>
      <c r="B12" s="25" t="s">
        <v>10</v>
      </c>
      <c r="C12" s="26">
        <v>0.30225964614406603</v>
      </c>
      <c r="D12" s="26">
        <v>0.31675758864763859</v>
      </c>
      <c r="E12" s="26">
        <v>0.32558935868492384</v>
      </c>
      <c r="F12" s="26">
        <v>0.31912513470688303</v>
      </c>
      <c r="G12" s="26">
        <v>0.29376232833315508</v>
      </c>
      <c r="H12" s="26">
        <v>0.2679614116227616</v>
      </c>
      <c r="I12" s="27">
        <v>0.17640354238697101</v>
      </c>
      <c r="J12" s="28">
        <v>0.17197949144927774</v>
      </c>
      <c r="K12" s="28">
        <v>0.17169483893077406</v>
      </c>
      <c r="L12" s="28">
        <v>0.16763527269767378</v>
      </c>
      <c r="M12" s="28">
        <v>0.14710353706256399</v>
      </c>
      <c r="N12" s="65"/>
    </row>
    <row r="13" spans="1:15" x14ac:dyDescent="0.2">
      <c r="A13" s="65"/>
      <c r="B13" s="25" t="s">
        <v>11</v>
      </c>
      <c r="C13" s="26">
        <v>0.84769600413786472</v>
      </c>
      <c r="D13" s="26">
        <v>0.85111113335378141</v>
      </c>
      <c r="E13" s="26">
        <v>0.85665259475611411</v>
      </c>
      <c r="F13" s="26">
        <v>0.85463102294418802</v>
      </c>
      <c r="G13" s="26">
        <v>0.84777740657826761</v>
      </c>
      <c r="H13" s="26">
        <v>0.8455124059218857</v>
      </c>
      <c r="I13" s="27">
        <v>0.8179322586035781</v>
      </c>
      <c r="J13" s="28">
        <v>0.81271699465499558</v>
      </c>
      <c r="K13" s="28">
        <v>0.82520495349222378</v>
      </c>
      <c r="L13" s="28">
        <v>0.82209997916789246</v>
      </c>
      <c r="M13" s="28">
        <v>0.81981136816911204</v>
      </c>
      <c r="N13" s="65"/>
    </row>
    <row r="14" spans="1:15" x14ac:dyDescent="0.2">
      <c r="A14" s="65"/>
      <c r="B14" s="25" t="s">
        <v>12</v>
      </c>
      <c r="C14" s="26">
        <v>0.15230397413371774</v>
      </c>
      <c r="D14" s="26">
        <v>0.14888595413465086</v>
      </c>
      <c r="E14" s="26">
        <v>0.14330221348202751</v>
      </c>
      <c r="F14" s="26">
        <v>0.14536897705581078</v>
      </c>
      <c r="G14" s="26">
        <v>0.15222259342173228</v>
      </c>
      <c r="H14" s="26">
        <v>0.15448759407811435</v>
      </c>
      <c r="I14" s="27">
        <v>0.18206774139642201</v>
      </c>
      <c r="J14" s="28">
        <v>0.18728300534500442</v>
      </c>
      <c r="K14" s="28">
        <v>0.17479504650777647</v>
      </c>
      <c r="L14" s="28">
        <v>0.17790002083210787</v>
      </c>
      <c r="M14" s="28">
        <v>0.18019054659556499</v>
      </c>
      <c r="N14" s="65"/>
    </row>
    <row r="15" spans="1:15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5" x14ac:dyDescent="0.2">
      <c r="A16" s="65"/>
      <c r="B16" s="14" t="s">
        <v>13</v>
      </c>
      <c r="C16" s="15">
        <v>10579405.521</v>
      </c>
      <c r="D16" s="15">
        <v>10662787.306</v>
      </c>
      <c r="E16" s="15">
        <v>10861837.324999999</v>
      </c>
      <c r="F16" s="15">
        <v>10450567.422999999</v>
      </c>
      <c r="G16" s="15">
        <v>9635382.7320000008</v>
      </c>
      <c r="H16" s="15">
        <v>9330000.5319999997</v>
      </c>
      <c r="I16" s="21">
        <v>8966364.2259999998</v>
      </c>
      <c r="J16" s="21">
        <v>8718856</v>
      </c>
      <c r="K16" s="21">
        <v>8155767.0420000004</v>
      </c>
      <c r="L16" s="21">
        <v>7742845.21</v>
      </c>
      <c r="M16" s="21">
        <v>7374205</v>
      </c>
      <c r="N16" s="21">
        <v>7077104</v>
      </c>
      <c r="O16" s="21" t="s">
        <v>34</v>
      </c>
    </row>
    <row r="17" spans="1:15" x14ac:dyDescent="0.2">
      <c r="A17" s="65"/>
      <c r="B17" s="14"/>
      <c r="C17" s="72">
        <v>0.87742064284288279</v>
      </c>
      <c r="D17" s="72">
        <v>0.89169494909163494</v>
      </c>
      <c r="E17" s="72">
        <v>0.90497105210620876</v>
      </c>
      <c r="F17" s="72">
        <v>0.93042523457775994</v>
      </c>
      <c r="G17" s="72">
        <v>0.93122379716510284</v>
      </c>
      <c r="H17" s="72">
        <v>0.94539828309043705</v>
      </c>
      <c r="I17" s="72">
        <v>0.96536234777400665</v>
      </c>
      <c r="J17" s="72">
        <v>0.98422838889997988</v>
      </c>
      <c r="K17" s="72">
        <v>0.9928129367139148</v>
      </c>
      <c r="L17" s="35">
        <v>0.99780395288480717</v>
      </c>
      <c r="M17" s="72">
        <v>0.99820299999999995</v>
      </c>
      <c r="N17" s="33">
        <v>1</v>
      </c>
      <c r="O17" s="69">
        <f t="shared" ref="O17:O19" si="1">(N17-C17)/C17*100</f>
        <v>13.970420932878271</v>
      </c>
    </row>
    <row r="18" spans="1:15" x14ac:dyDescent="0.2">
      <c r="A18" s="65"/>
      <c r="B18" s="14" t="s">
        <v>35</v>
      </c>
      <c r="C18" s="32">
        <f t="shared" ref="C18:M18" si="2">C16/C17</f>
        <v>12057393.004479863</v>
      </c>
      <c r="D18" s="32">
        <f t="shared" si="2"/>
        <v>11957886.850051273</v>
      </c>
      <c r="E18" s="32">
        <f t="shared" si="2"/>
        <v>12002414.110065078</v>
      </c>
      <c r="F18" s="32">
        <f t="shared" si="2"/>
        <v>11232033.520396309</v>
      </c>
      <c r="G18" s="32">
        <f t="shared" si="2"/>
        <v>10347010.848877264</v>
      </c>
      <c r="H18" s="32">
        <f t="shared" si="2"/>
        <v>9868857.0720701106</v>
      </c>
      <c r="I18" s="32">
        <f t="shared" si="2"/>
        <v>9288081.5650985427</v>
      </c>
      <c r="J18" s="32">
        <f t="shared" si="2"/>
        <v>8858569.9196754582</v>
      </c>
      <c r="K18" s="32">
        <f t="shared" si="2"/>
        <v>8214807.3825413249</v>
      </c>
      <c r="L18" s="32">
        <f t="shared" si="2"/>
        <v>7759886.285892358</v>
      </c>
      <c r="M18" s="32">
        <f t="shared" si="2"/>
        <v>7387480.3021028796</v>
      </c>
      <c r="N18" s="32">
        <f>N16/N17</f>
        <v>7077104</v>
      </c>
      <c r="O18" s="69">
        <f t="shared" si="1"/>
        <v>-41.30485754780873</v>
      </c>
    </row>
    <row r="19" spans="1:15" x14ac:dyDescent="0.2">
      <c r="A19" s="65"/>
      <c r="B19" s="29" t="s">
        <v>24</v>
      </c>
      <c r="C19" s="22">
        <f t="shared" ref="C19:N19" si="3">C16/10579406*100</f>
        <v>99.999995472335584</v>
      </c>
      <c r="D19" s="22">
        <f t="shared" si="3"/>
        <v>100.78814733076695</v>
      </c>
      <c r="E19" s="22">
        <f t="shared" si="3"/>
        <v>102.66963310605529</v>
      </c>
      <c r="F19" s="22">
        <f t="shared" si="3"/>
        <v>98.782175700601698</v>
      </c>
      <c r="G19" s="22">
        <f t="shared" si="3"/>
        <v>91.076783819431839</v>
      </c>
      <c r="H19" s="22">
        <f t="shared" si="3"/>
        <v>88.190211548739128</v>
      </c>
      <c r="I19" s="22">
        <f t="shared" si="3"/>
        <v>84.753002446451148</v>
      </c>
      <c r="J19" s="22">
        <f t="shared" si="3"/>
        <v>82.413473875565415</v>
      </c>
      <c r="K19" s="22">
        <f t="shared" si="3"/>
        <v>77.090973179401573</v>
      </c>
      <c r="L19" s="22">
        <f t="shared" si="3"/>
        <v>73.187901192184128</v>
      </c>
      <c r="M19" s="22">
        <f t="shared" si="3"/>
        <v>69.703393555365963</v>
      </c>
      <c r="N19" s="22">
        <f t="shared" si="3"/>
        <v>66.89509789112924</v>
      </c>
      <c r="O19" s="69">
        <f t="shared" si="1"/>
        <v>-33.104899080085083</v>
      </c>
    </row>
    <row r="20" spans="1:15" x14ac:dyDescent="0.2">
      <c r="A20" s="65"/>
      <c r="B20" s="30" t="s">
        <v>14</v>
      </c>
      <c r="C20" s="20">
        <v>5997149.1810000008</v>
      </c>
      <c r="D20" s="20">
        <v>5983248.108</v>
      </c>
      <c r="E20" s="20">
        <v>6033417.7079999996</v>
      </c>
      <c r="F20" s="20">
        <v>5886208.2759999996</v>
      </c>
      <c r="G20" s="20">
        <v>5755272.5470000003</v>
      </c>
      <c r="H20" s="20">
        <v>5671016.0109999999</v>
      </c>
      <c r="I20" s="31">
        <v>5482574.0980000002</v>
      </c>
      <c r="J20" s="31">
        <v>5477514</v>
      </c>
      <c r="K20" s="32">
        <v>5300981.9110000003</v>
      </c>
      <c r="L20" s="32">
        <v>5244977.34</v>
      </c>
      <c r="M20" s="32">
        <v>4993494</v>
      </c>
      <c r="N20" s="32">
        <v>4844114</v>
      </c>
      <c r="O20" s="69">
        <f>(N20-C20)/C20*100</f>
        <v>-19.226388175452001</v>
      </c>
    </row>
    <row r="21" spans="1:15" x14ac:dyDescent="0.2">
      <c r="A21" s="65"/>
      <c r="B21" s="30"/>
      <c r="C21" s="72">
        <v>0.87742064284288279</v>
      </c>
      <c r="D21" s="72">
        <v>0.89169494909163494</v>
      </c>
      <c r="E21" s="72">
        <v>0.90497105210620876</v>
      </c>
      <c r="F21" s="72">
        <v>0.93042523457775994</v>
      </c>
      <c r="G21" s="72">
        <v>0.93122379716510284</v>
      </c>
      <c r="H21" s="72">
        <v>0.94539828309043705</v>
      </c>
      <c r="I21" s="72">
        <v>0.96536234777400665</v>
      </c>
      <c r="J21" s="72">
        <v>0.98422838889997988</v>
      </c>
      <c r="K21" s="72">
        <v>0.9928129367139148</v>
      </c>
      <c r="L21" s="35">
        <v>0.99780395288480717</v>
      </c>
      <c r="M21" s="72">
        <v>0.99820299999999995</v>
      </c>
      <c r="N21" s="33">
        <v>1</v>
      </c>
      <c r="O21" s="69">
        <f t="shared" ref="O21:O22" si="4">(N21-C21)/C21*100</f>
        <v>13.970420932878271</v>
      </c>
    </row>
    <row r="22" spans="1:15" x14ac:dyDescent="0.2">
      <c r="A22" s="65"/>
      <c r="B22" s="30" t="s">
        <v>35</v>
      </c>
      <c r="C22" s="32">
        <f t="shared" ref="C22:L22" si="5">C20/C21</f>
        <v>6834976.1655583624</v>
      </c>
      <c r="D22" s="32">
        <f t="shared" si="5"/>
        <v>6709971.9630520549</v>
      </c>
      <c r="E22" s="32">
        <f t="shared" si="5"/>
        <v>6666973.1522991396</v>
      </c>
      <c r="F22" s="32">
        <f t="shared" si="5"/>
        <v>6326363.5349177131</v>
      </c>
      <c r="G22" s="32">
        <f t="shared" si="5"/>
        <v>6180332.3374258764</v>
      </c>
      <c r="H22" s="32">
        <f t="shared" si="5"/>
        <v>5998546.9747859789</v>
      </c>
      <c r="I22" s="32">
        <f t="shared" si="5"/>
        <v>5679291.4190635933</v>
      </c>
      <c r="J22" s="32">
        <f t="shared" si="5"/>
        <v>5565287.5509127798</v>
      </c>
      <c r="K22" s="32">
        <f t="shared" si="5"/>
        <v>5339356.201930224</v>
      </c>
      <c r="L22" s="32">
        <f t="shared" si="5"/>
        <v>5256520.9075750308</v>
      </c>
      <c r="M22" s="32">
        <f>M20/M21</f>
        <v>5002483.4627826205</v>
      </c>
      <c r="N22" s="32">
        <f>N20/N21</f>
        <v>4844114</v>
      </c>
      <c r="O22" s="69">
        <f t="shared" si="4"/>
        <v>-29.127565588163613</v>
      </c>
    </row>
    <row r="23" spans="1:15" x14ac:dyDescent="0.2">
      <c r="A23" s="65"/>
      <c r="B23" s="30" t="s">
        <v>23</v>
      </c>
      <c r="C23" s="20">
        <f t="shared" ref="C23:N23" si="6">C20/5997149*100</f>
        <v>100.00000301810078</v>
      </c>
      <c r="D23" s="20">
        <f t="shared" si="6"/>
        <v>99.768208326990035</v>
      </c>
      <c r="E23" s="20">
        <f t="shared" si="6"/>
        <v>100.60476583123079</v>
      </c>
      <c r="F23" s="20">
        <f t="shared" si="6"/>
        <v>98.150108926758364</v>
      </c>
      <c r="G23" s="20">
        <f t="shared" si="6"/>
        <v>95.966809345574049</v>
      </c>
      <c r="H23" s="20">
        <f t="shared" si="6"/>
        <v>94.561866163405313</v>
      </c>
      <c r="I23" s="20">
        <f t="shared" si="6"/>
        <v>91.419674548689727</v>
      </c>
      <c r="J23" s="20">
        <f t="shared" si="6"/>
        <v>91.335299489807582</v>
      </c>
      <c r="K23" s="20">
        <f t="shared" si="6"/>
        <v>88.391699305786801</v>
      </c>
      <c r="L23" s="20">
        <f t="shared" si="6"/>
        <v>87.457846053182934</v>
      </c>
      <c r="M23" s="20">
        <f t="shared" si="6"/>
        <v>83.264464498047317</v>
      </c>
      <c r="N23" s="20">
        <f t="shared" si="6"/>
        <v>80.773614262377009</v>
      </c>
      <c r="O23" s="69">
        <f t="shared" ref="O23:O29" si="7">(N23-C23)/C23*100</f>
        <v>-19.226388175452001</v>
      </c>
    </row>
    <row r="24" spans="1:15" x14ac:dyDescent="0.2">
      <c r="A24" s="65"/>
      <c r="B24" s="17" t="s">
        <v>15</v>
      </c>
      <c r="C24" s="18">
        <v>3694689.773</v>
      </c>
      <c r="D24" s="18">
        <v>3594285.108</v>
      </c>
      <c r="E24" s="18">
        <v>3560908.2769999998</v>
      </c>
      <c r="F24" s="18">
        <v>3465818.3879999993</v>
      </c>
      <c r="G24" s="18">
        <v>3236466.8259999999</v>
      </c>
      <c r="H24" s="18">
        <v>3092013.4470000002</v>
      </c>
      <c r="I24" s="22">
        <v>2922504.926</v>
      </c>
      <c r="J24" s="22">
        <v>2861469</v>
      </c>
      <c r="K24" s="23">
        <v>2663567.7940000002</v>
      </c>
      <c r="L24" s="23">
        <v>2625958.13</v>
      </c>
      <c r="M24" s="23">
        <v>2470690</v>
      </c>
      <c r="N24" s="23">
        <v>2341299</v>
      </c>
      <c r="O24" s="69">
        <f t="shared" si="7"/>
        <v>-36.630701253736902</v>
      </c>
    </row>
    <row r="25" spans="1:15" x14ac:dyDescent="0.2">
      <c r="A25" s="65"/>
      <c r="B25" s="17" t="s">
        <v>16</v>
      </c>
      <c r="C25" s="18">
        <v>2302459.4079999998</v>
      </c>
      <c r="D25" s="18">
        <v>2388963</v>
      </c>
      <c r="E25" s="18">
        <v>2472588.6739999996</v>
      </c>
      <c r="F25" s="18">
        <v>2420389.8880000003</v>
      </c>
      <c r="G25" s="18">
        <v>2518805.7210000004</v>
      </c>
      <c r="H25" s="18">
        <v>2579002.5639999998</v>
      </c>
      <c r="I25" s="22">
        <v>2560069.1719999998</v>
      </c>
      <c r="J25" s="22">
        <v>2616045</v>
      </c>
      <c r="K25" s="23">
        <v>2637414.1170000001</v>
      </c>
      <c r="L25" s="23">
        <v>2619019.2000000002</v>
      </c>
      <c r="M25" s="23">
        <v>2522803</v>
      </c>
      <c r="N25" s="23">
        <v>2502815</v>
      </c>
      <c r="O25" s="69">
        <f t="shared" si="7"/>
        <v>8.7018077844871264</v>
      </c>
    </row>
    <row r="26" spans="1:15" x14ac:dyDescent="0.2">
      <c r="A26" s="65"/>
      <c r="B26" s="17"/>
      <c r="C26" s="20"/>
      <c r="D26" s="20"/>
      <c r="E26" s="20"/>
      <c r="F26" s="20"/>
      <c r="G26" s="20"/>
      <c r="H26" s="20"/>
      <c r="I26" s="20"/>
      <c r="J26" s="20"/>
      <c r="K26" s="65"/>
      <c r="L26" s="65"/>
      <c r="M26" s="65"/>
      <c r="N26" s="65"/>
      <c r="O26" s="69"/>
    </row>
    <row r="27" spans="1:15" x14ac:dyDescent="0.2">
      <c r="A27" s="65"/>
      <c r="B27" s="30" t="s">
        <v>17</v>
      </c>
      <c r="C27" s="20">
        <v>4582256.34</v>
      </c>
      <c r="D27" s="20">
        <v>4679539.676</v>
      </c>
      <c r="E27" s="20">
        <v>4828419.6169999987</v>
      </c>
      <c r="F27" s="20">
        <v>4564359.1469999989</v>
      </c>
      <c r="G27" s="20">
        <v>3880110.1850000001</v>
      </c>
      <c r="H27" s="20">
        <v>3658984.5210000002</v>
      </c>
      <c r="I27" s="31">
        <v>3483790.128</v>
      </c>
      <c r="J27" s="31">
        <v>3241342</v>
      </c>
      <c r="K27" s="32">
        <v>2854785.1310000001</v>
      </c>
      <c r="L27" s="32">
        <v>2497867.88</v>
      </c>
      <c r="M27" s="32">
        <v>2380712</v>
      </c>
      <c r="N27" s="32">
        <v>2232990</v>
      </c>
      <c r="O27" s="69"/>
    </row>
    <row r="28" spans="1:15" x14ac:dyDescent="0.2">
      <c r="A28" s="65"/>
      <c r="C28" s="72">
        <v>0.87742064284288279</v>
      </c>
      <c r="D28" s="72">
        <v>0.89169494909163494</v>
      </c>
      <c r="E28" s="72">
        <v>0.90497105210620876</v>
      </c>
      <c r="F28" s="72">
        <v>0.93042523457775994</v>
      </c>
      <c r="G28" s="72">
        <v>0.93122379716510284</v>
      </c>
      <c r="H28" s="72">
        <v>0.94539828309043705</v>
      </c>
      <c r="I28" s="72">
        <v>0.96536234777400665</v>
      </c>
      <c r="J28" s="72">
        <v>0.98422838889997988</v>
      </c>
      <c r="K28" s="72">
        <v>0.9928129367139148</v>
      </c>
      <c r="L28" s="35">
        <v>0.99780395288480717</v>
      </c>
      <c r="M28" s="72">
        <v>0.99820299999999995</v>
      </c>
      <c r="N28" s="33">
        <v>1</v>
      </c>
      <c r="O28" s="69"/>
    </row>
    <row r="29" spans="1:15" x14ac:dyDescent="0.2">
      <c r="A29" s="65"/>
      <c r="B29" s="30" t="s">
        <v>35</v>
      </c>
      <c r="C29" s="32">
        <f t="shared" ref="C29:M29" si="8">C27/C28</f>
        <v>5222416.8389215013</v>
      </c>
      <c r="D29" s="32">
        <f t="shared" si="8"/>
        <v>5247915.4230569806</v>
      </c>
      <c r="E29" s="32">
        <f t="shared" si="8"/>
        <v>5335440.9577659378</v>
      </c>
      <c r="F29" s="32">
        <f t="shared" si="8"/>
        <v>4905669.9854785958</v>
      </c>
      <c r="G29" s="32">
        <f t="shared" si="8"/>
        <v>4166678.5114513882</v>
      </c>
      <c r="H29" s="32">
        <f t="shared" si="8"/>
        <v>3870310.0972841312</v>
      </c>
      <c r="I29" s="32">
        <f t="shared" si="8"/>
        <v>3608790.1460349504</v>
      </c>
      <c r="J29" s="32">
        <f t="shared" si="8"/>
        <v>3293282.368762678</v>
      </c>
      <c r="K29" s="32">
        <f t="shared" si="8"/>
        <v>2875451.1806111005</v>
      </c>
      <c r="L29" s="32">
        <f t="shared" si="8"/>
        <v>2503365.388339336</v>
      </c>
      <c r="M29" s="32">
        <f t="shared" si="8"/>
        <v>2384997.8411204936</v>
      </c>
      <c r="N29" s="32">
        <f>N27/N28</f>
        <v>2232990</v>
      </c>
      <c r="O29" s="69">
        <f t="shared" si="7"/>
        <v>-57.242210476995517</v>
      </c>
    </row>
    <row r="30" spans="1:15" x14ac:dyDescent="0.2">
      <c r="A30" s="65"/>
      <c r="B30" s="30" t="s">
        <v>23</v>
      </c>
      <c r="C30" s="20">
        <f t="shared" ref="C30:N30" si="9">C27/4582256*100</f>
        <v>100.00000741992589</v>
      </c>
      <c r="D30" s="20">
        <f t="shared" si="9"/>
        <v>102.12305196392344</v>
      </c>
      <c r="E30" s="20">
        <f t="shared" si="9"/>
        <v>105.37210529049443</v>
      </c>
      <c r="F30" s="20">
        <f t="shared" si="9"/>
        <v>99.60943140234852</v>
      </c>
      <c r="G30" s="20">
        <f t="shared" si="9"/>
        <v>84.676853170141513</v>
      </c>
      <c r="H30" s="20">
        <f t="shared" si="9"/>
        <v>79.851158926956515</v>
      </c>
      <c r="I30" s="20">
        <f t="shared" si="9"/>
        <v>76.027837117786518</v>
      </c>
      <c r="J30" s="20">
        <f t="shared" si="9"/>
        <v>70.736816101064619</v>
      </c>
      <c r="K30" s="20">
        <f t="shared" si="9"/>
        <v>62.300865141537265</v>
      </c>
      <c r="L30" s="20">
        <f t="shared" si="9"/>
        <v>54.511748797972004</v>
      </c>
      <c r="M30" s="20">
        <f t="shared" si="9"/>
        <v>51.955019536228441</v>
      </c>
      <c r="N30" s="20">
        <f t="shared" si="9"/>
        <v>48.731236316783701</v>
      </c>
    </row>
    <row r="31" spans="1:15" x14ac:dyDescent="0.2">
      <c r="A31" s="65"/>
      <c r="B31" s="17" t="s">
        <v>18</v>
      </c>
      <c r="C31" s="18">
        <v>3637160.3880000003</v>
      </c>
      <c r="D31" s="18">
        <v>3731086.5640000002</v>
      </c>
      <c r="E31" s="18">
        <v>3892112.334999999</v>
      </c>
      <c r="F31" s="18">
        <v>3677736.4209999992</v>
      </c>
      <c r="G31" s="18">
        <v>3189026.247</v>
      </c>
      <c r="H31" s="18">
        <v>3007349.2230000002</v>
      </c>
      <c r="I31" s="22">
        <v>2859154.3169999998</v>
      </c>
      <c r="J31" s="22">
        <v>2659912</v>
      </c>
      <c r="K31" s="23">
        <v>2317110.3250000002</v>
      </c>
      <c r="L31" s="23">
        <v>2010094.36</v>
      </c>
      <c r="M31" s="23">
        <v>1900157</v>
      </c>
      <c r="N31" s="23">
        <v>1775667</v>
      </c>
    </row>
    <row r="32" spans="1:15" x14ac:dyDescent="0.2">
      <c r="A32" s="65"/>
      <c r="B32" s="17" t="s">
        <v>19</v>
      </c>
      <c r="C32" s="18">
        <v>945095.95199999982</v>
      </c>
      <c r="D32" s="18">
        <v>948453.11199999973</v>
      </c>
      <c r="E32" s="18">
        <v>936228.03900000034</v>
      </c>
      <c r="F32" s="18">
        <v>886622.72600000002</v>
      </c>
      <c r="G32" s="18">
        <v>691083.93799999997</v>
      </c>
      <c r="H32" s="18">
        <v>651635.29799999995</v>
      </c>
      <c r="I32" s="22">
        <v>624635.81099999999</v>
      </c>
      <c r="J32" s="22">
        <v>581430</v>
      </c>
      <c r="K32" s="23">
        <v>537674.80599999998</v>
      </c>
      <c r="L32" s="23">
        <v>487773.52</v>
      </c>
      <c r="M32" s="23">
        <v>480554</v>
      </c>
      <c r="N32" s="23">
        <v>457323</v>
      </c>
    </row>
    <row r="36" spans="1:14" x14ac:dyDescent="0.2">
      <c r="C36" s="12">
        <v>2005</v>
      </c>
      <c r="D36" s="12">
        <v>2006</v>
      </c>
      <c r="E36" s="12">
        <v>2007</v>
      </c>
      <c r="F36" s="12">
        <v>2008</v>
      </c>
      <c r="G36" s="12">
        <v>2009</v>
      </c>
      <c r="H36" s="12">
        <v>2010</v>
      </c>
      <c r="I36" s="12">
        <v>2011</v>
      </c>
      <c r="J36" s="13">
        <v>2012</v>
      </c>
      <c r="K36" s="12">
        <v>2013</v>
      </c>
      <c r="L36" s="13">
        <v>2014</v>
      </c>
      <c r="M36" s="13">
        <v>2015</v>
      </c>
      <c r="N36" s="2">
        <v>2016</v>
      </c>
    </row>
    <row r="37" spans="1:14" x14ac:dyDescent="0.2">
      <c r="B37" s="6" t="s">
        <v>55</v>
      </c>
      <c r="C37" s="69">
        <f t="shared" ref="C37:M37" si="10">C42/7022383*100</f>
        <v>100.00000663880479</v>
      </c>
      <c r="D37" s="69">
        <f t="shared" si="10"/>
        <v>100.70498116627789</v>
      </c>
      <c r="E37" s="69">
        <f t="shared" si="10"/>
        <v>101.31682803999867</v>
      </c>
      <c r="F37" s="69">
        <f t="shared" si="10"/>
        <v>98.827356523607307</v>
      </c>
      <c r="G37" s="69">
        <f t="shared" si="10"/>
        <v>91.631377941493653</v>
      </c>
      <c r="H37" s="69">
        <f t="shared" si="10"/>
        <v>85.018294220094518</v>
      </c>
      <c r="I37" s="69">
        <f t="shared" si="10"/>
        <v>72.518688606585542</v>
      </c>
      <c r="J37" s="69">
        <f t="shared" si="10"/>
        <v>69.329642088732555</v>
      </c>
      <c r="K37" s="69">
        <f t="shared" si="10"/>
        <v>65.541044007998437</v>
      </c>
      <c r="L37" s="69">
        <f t="shared" si="10"/>
        <v>61.63666137673637</v>
      </c>
      <c r="M37" s="69">
        <f t="shared" si="10"/>
        <v>56.148204961193372</v>
      </c>
    </row>
    <row r="38" spans="1:14" x14ac:dyDescent="0.2">
      <c r="B38" s="10" t="s">
        <v>24</v>
      </c>
      <c r="C38" s="73">
        <v>99.999995472335584</v>
      </c>
      <c r="D38" s="73">
        <v>100.78814733076695</v>
      </c>
      <c r="E38" s="73">
        <v>102.66963310605529</v>
      </c>
      <c r="F38" s="73">
        <v>98.782175700601698</v>
      </c>
      <c r="G38" s="73">
        <v>91.076783819431839</v>
      </c>
      <c r="H38" s="73">
        <v>88.190211548739128</v>
      </c>
      <c r="I38" s="73">
        <v>84.753002446451148</v>
      </c>
      <c r="J38" s="73">
        <v>82.413473875565415</v>
      </c>
      <c r="K38" s="73">
        <v>77.090973179401573</v>
      </c>
      <c r="L38" s="73">
        <v>73.187901192184128</v>
      </c>
      <c r="M38" s="73">
        <v>69.703393555365963</v>
      </c>
      <c r="N38" s="73">
        <v>66.89509789112924</v>
      </c>
    </row>
    <row r="39" spans="1:14" x14ac:dyDescent="0.2">
      <c r="B39" s="6" t="s">
        <v>32</v>
      </c>
      <c r="C39" s="69">
        <v>100.00000301810078</v>
      </c>
      <c r="D39" s="69">
        <v>99.768208326990035</v>
      </c>
      <c r="E39" s="69">
        <v>100.60476583123079</v>
      </c>
      <c r="F39" s="69">
        <v>98.150108926758364</v>
      </c>
      <c r="G39" s="69">
        <v>95.966809345574049</v>
      </c>
      <c r="H39" s="69">
        <v>94.561866163405313</v>
      </c>
      <c r="I39" s="69">
        <v>91.419674548689727</v>
      </c>
      <c r="J39" s="69">
        <v>91.335299489807582</v>
      </c>
      <c r="K39" s="69">
        <v>88.391699305786801</v>
      </c>
      <c r="L39" s="69">
        <v>87.457846053182934</v>
      </c>
      <c r="M39" s="69">
        <v>83.264464498047317</v>
      </c>
      <c r="N39" s="69">
        <v>80.773614262377009</v>
      </c>
    </row>
    <row r="40" spans="1:14" x14ac:dyDescent="0.2">
      <c r="B40" s="6" t="s">
        <v>33</v>
      </c>
      <c r="C40" s="69">
        <v>100.00000741992589</v>
      </c>
      <c r="D40" s="69">
        <v>102.12305196392344</v>
      </c>
      <c r="E40" s="69">
        <v>105.37210529049443</v>
      </c>
      <c r="F40" s="69">
        <v>99.60943140234852</v>
      </c>
      <c r="G40" s="69">
        <v>84.676853170141513</v>
      </c>
      <c r="H40" s="69">
        <v>79.851158926956515</v>
      </c>
      <c r="I40" s="69">
        <v>76.027837117786518</v>
      </c>
      <c r="J40" s="69">
        <v>70.736816101064619</v>
      </c>
      <c r="K40" s="69">
        <v>62.300865141537265</v>
      </c>
      <c r="L40" s="69">
        <v>54.511748797972004</v>
      </c>
      <c r="M40" s="69">
        <v>51.955019536228441</v>
      </c>
      <c r="N40" s="69">
        <v>48.731236316783701</v>
      </c>
    </row>
    <row r="41" spans="1:14" x14ac:dyDescent="0.2">
      <c r="B41" s="6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4" x14ac:dyDescent="0.2">
      <c r="B42" s="5" t="s">
        <v>5</v>
      </c>
      <c r="C42" s="3">
        <v>7022383.4662023</v>
      </c>
      <c r="D42" s="3">
        <v>7071889.4775738996</v>
      </c>
      <c r="E42" s="3">
        <v>7114855.7084200997</v>
      </c>
      <c r="F42" s="3">
        <v>6940035.4838631898</v>
      </c>
      <c r="G42" s="3">
        <v>6434706.3072292004</v>
      </c>
      <c r="H42" s="3">
        <v>5970310.2402018998</v>
      </c>
      <c r="I42" s="7">
        <v>5092540.0605317997</v>
      </c>
      <c r="J42" s="7">
        <v>4868593</v>
      </c>
      <c r="K42" s="7">
        <v>4602543.132440201</v>
      </c>
      <c r="L42" s="7">
        <v>4328362.4302875008</v>
      </c>
      <c r="M42" s="7">
        <v>3942942</v>
      </c>
    </row>
    <row r="43" spans="1:14" x14ac:dyDescent="0.2">
      <c r="B43" s="6" t="s">
        <v>6</v>
      </c>
      <c r="C43" s="4">
        <v>8284082.3029999994</v>
      </c>
      <c r="D43" s="4">
        <v>8308979.8739999998</v>
      </c>
      <c r="E43" s="4">
        <v>8304975.6320000011</v>
      </c>
      <c r="F43" s="4">
        <v>8120504.9869999997</v>
      </c>
      <c r="G43" s="4">
        <v>7590089.4000000004</v>
      </c>
      <c r="H43" s="4">
        <v>7061174.0269999998</v>
      </c>
      <c r="I43" s="8">
        <v>6226114.7019999996</v>
      </c>
      <c r="J43" s="8">
        <v>5990515</v>
      </c>
      <c r="K43" s="9">
        <v>5577454.5619999999</v>
      </c>
      <c r="L43" s="9">
        <v>5265007.3470000001</v>
      </c>
      <c r="M43" s="9">
        <v>4809573</v>
      </c>
    </row>
    <row r="45" spans="1:14" x14ac:dyDescent="0.2">
      <c r="A45" s="35" t="s">
        <v>124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6" sqref="A16"/>
    </sheetView>
  </sheetViews>
  <sheetFormatPr baseColWidth="10" defaultRowHeight="11.25" x14ac:dyDescent="0.2"/>
  <cols>
    <col min="1" max="1" width="17.42578125" style="35" customWidth="1"/>
    <col min="2" max="2" width="15.7109375" style="35" customWidth="1"/>
    <col min="3" max="3" width="17.5703125" style="35" customWidth="1"/>
    <col min="4" max="4" width="13.42578125" style="35" customWidth="1"/>
    <col min="5" max="5" width="14.28515625" style="35" customWidth="1"/>
    <col min="6" max="6" width="13.7109375" style="35" customWidth="1"/>
    <col min="7" max="16384" width="11.42578125" style="35"/>
  </cols>
  <sheetData>
    <row r="1" spans="1:7" x14ac:dyDescent="0.2">
      <c r="A1" s="38" t="s">
        <v>91</v>
      </c>
    </row>
    <row r="2" spans="1:7" x14ac:dyDescent="0.2">
      <c r="A2" s="74" t="s">
        <v>93</v>
      </c>
      <c r="B2" s="74"/>
      <c r="C2" s="74" t="s">
        <v>92</v>
      </c>
      <c r="D2" s="74"/>
      <c r="E2" s="74" t="s">
        <v>94</v>
      </c>
      <c r="F2" s="74"/>
    </row>
    <row r="3" spans="1:7" ht="33.75" x14ac:dyDescent="0.2">
      <c r="A3" s="38" t="s">
        <v>95</v>
      </c>
      <c r="B3" s="52" t="s">
        <v>96</v>
      </c>
      <c r="C3" s="38" t="s">
        <v>95</v>
      </c>
      <c r="D3" s="52" t="s">
        <v>96</v>
      </c>
      <c r="E3" s="38" t="s">
        <v>95</v>
      </c>
      <c r="F3" s="52" t="s">
        <v>96</v>
      </c>
    </row>
    <row r="4" spans="1:7" x14ac:dyDescent="0.2">
      <c r="A4" s="35" t="s">
        <v>97</v>
      </c>
      <c r="B4" s="75">
        <v>49.976438000000002</v>
      </c>
      <c r="C4" s="35" t="s">
        <v>97</v>
      </c>
      <c r="D4" s="75">
        <v>59.858955999999999</v>
      </c>
      <c r="E4" s="35" t="s">
        <v>111</v>
      </c>
      <c r="F4" s="75">
        <v>97.474952999999999</v>
      </c>
      <c r="G4" s="75"/>
    </row>
    <row r="5" spans="1:7" x14ac:dyDescent="0.2">
      <c r="A5" s="35" t="s">
        <v>98</v>
      </c>
      <c r="B5" s="75">
        <v>44.931997000000003</v>
      </c>
      <c r="C5" s="35" t="s">
        <v>99</v>
      </c>
      <c r="D5" s="75">
        <v>48.798003999999999</v>
      </c>
      <c r="E5" s="35" t="s">
        <v>107</v>
      </c>
      <c r="F5" s="75">
        <v>90.019589999999994</v>
      </c>
    </row>
    <row r="6" spans="1:7" x14ac:dyDescent="0.2">
      <c r="A6" s="35" t="s">
        <v>99</v>
      </c>
      <c r="B6" s="75">
        <v>44.072389999999999</v>
      </c>
      <c r="C6" s="35" t="s">
        <v>98</v>
      </c>
      <c r="D6" s="75">
        <v>45.926960000000001</v>
      </c>
      <c r="E6" s="35" t="s">
        <v>112</v>
      </c>
      <c r="F6" s="75">
        <v>27.790147999999999</v>
      </c>
      <c r="G6" s="75"/>
    </row>
    <row r="7" spans="1:7" x14ac:dyDescent="0.2">
      <c r="A7" s="35" t="s">
        <v>100</v>
      </c>
      <c r="B7" s="75">
        <v>39.68271</v>
      </c>
      <c r="C7" s="35" t="s">
        <v>103</v>
      </c>
      <c r="D7" s="75">
        <v>43.620171999999997</v>
      </c>
      <c r="E7" s="35" t="s">
        <v>113</v>
      </c>
      <c r="F7" s="75">
        <v>25.167985000000002</v>
      </c>
    </row>
    <row r="8" spans="1:7" x14ac:dyDescent="0.2">
      <c r="A8" s="35" t="s">
        <v>101</v>
      </c>
      <c r="B8" s="75">
        <v>28.977215000000001</v>
      </c>
      <c r="C8" s="35" t="s">
        <v>107</v>
      </c>
      <c r="D8" s="75">
        <v>40.734053000000003</v>
      </c>
      <c r="E8" s="35" t="s">
        <v>97</v>
      </c>
      <c r="F8" s="75">
        <v>20.737127999999998</v>
      </c>
    </row>
    <row r="9" spans="1:7" x14ac:dyDescent="0.2">
      <c r="A9" s="35" t="s">
        <v>102</v>
      </c>
      <c r="B9" s="75">
        <v>27.767256</v>
      </c>
      <c r="C9" s="35" t="s">
        <v>101</v>
      </c>
      <c r="D9" s="75">
        <v>38.338476999999997</v>
      </c>
      <c r="E9" s="35" t="s">
        <v>103</v>
      </c>
      <c r="F9" s="75">
        <v>18.586328000000002</v>
      </c>
    </row>
    <row r="10" spans="1:7" x14ac:dyDescent="0.2">
      <c r="A10" s="35" t="s">
        <v>103</v>
      </c>
      <c r="B10" s="75">
        <v>25.941669000000001</v>
      </c>
      <c r="C10" s="35" t="s">
        <v>108</v>
      </c>
      <c r="D10" s="75">
        <v>32.821865000000003</v>
      </c>
      <c r="E10" s="35" t="s">
        <v>114</v>
      </c>
      <c r="F10" s="75">
        <v>14.855176</v>
      </c>
    </row>
    <row r="11" spans="1:7" x14ac:dyDescent="0.2">
      <c r="A11" s="35" t="s">
        <v>104</v>
      </c>
      <c r="B11" s="75">
        <v>15.397619000000001</v>
      </c>
      <c r="C11" s="35" t="s">
        <v>109</v>
      </c>
      <c r="D11" s="75">
        <v>30.932359000000002</v>
      </c>
      <c r="E11" s="35" t="s">
        <v>115</v>
      </c>
      <c r="F11" s="75">
        <v>12.456813</v>
      </c>
    </row>
    <row r="12" spans="1:7" x14ac:dyDescent="0.2">
      <c r="A12" s="35" t="s">
        <v>105</v>
      </c>
      <c r="B12" s="75">
        <v>14.783091000000001</v>
      </c>
      <c r="C12" s="35" t="s">
        <v>102</v>
      </c>
      <c r="D12" s="75">
        <v>30.595472000000001</v>
      </c>
      <c r="E12" s="35" t="s">
        <v>117</v>
      </c>
      <c r="F12" s="75">
        <v>7.5460649999999996</v>
      </c>
    </row>
    <row r="13" spans="1:7" x14ac:dyDescent="0.2">
      <c r="A13" s="35" t="s">
        <v>106</v>
      </c>
      <c r="B13" s="75">
        <v>14.137413</v>
      </c>
      <c r="C13" s="35" t="s">
        <v>110</v>
      </c>
      <c r="D13" s="75">
        <v>27.81183</v>
      </c>
      <c r="E13" s="35" t="s">
        <v>116</v>
      </c>
      <c r="F13" s="75">
        <v>7.1856790000000004</v>
      </c>
    </row>
    <row r="16" spans="1:7" x14ac:dyDescent="0.2">
      <c r="A16" s="35" t="s">
        <v>118</v>
      </c>
    </row>
  </sheetData>
  <mergeCells count="3">
    <mergeCell ref="A2:B2"/>
    <mergeCell ref="C2:D2"/>
    <mergeCell ref="E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baseColWidth="10" defaultRowHeight="11.25" x14ac:dyDescent="0.2"/>
  <cols>
    <col min="1" max="1" width="59.85546875" style="35" customWidth="1"/>
    <col min="2" max="2" width="21.7109375" style="35" customWidth="1"/>
    <col min="3" max="16384" width="11.42578125" style="35"/>
  </cols>
  <sheetData>
    <row r="1" spans="1:3" x14ac:dyDescent="0.2">
      <c r="A1" s="38" t="s">
        <v>66</v>
      </c>
    </row>
    <row r="2" spans="1:3" x14ac:dyDescent="0.2">
      <c r="A2" s="35" t="s">
        <v>76</v>
      </c>
    </row>
    <row r="4" spans="1:3" x14ac:dyDescent="0.2">
      <c r="A4" s="38" t="s">
        <v>74</v>
      </c>
    </row>
    <row r="5" spans="1:3" x14ac:dyDescent="0.2">
      <c r="A5" s="35" t="s">
        <v>36</v>
      </c>
      <c r="B5" s="40">
        <v>31343.9</v>
      </c>
      <c r="C5" s="35" t="s">
        <v>70</v>
      </c>
    </row>
    <row r="6" spans="1:3" x14ac:dyDescent="0.2">
      <c r="A6" s="35" t="s">
        <v>67</v>
      </c>
      <c r="B6" s="40">
        <v>15685.7</v>
      </c>
      <c r="C6" s="35" t="s">
        <v>69</v>
      </c>
    </row>
    <row r="7" spans="1:3" x14ac:dyDescent="0.2">
      <c r="A7" s="35" t="s">
        <v>68</v>
      </c>
      <c r="B7" s="40">
        <v>10500</v>
      </c>
      <c r="C7" s="35" t="s">
        <v>71</v>
      </c>
    </row>
    <row r="8" spans="1:3" x14ac:dyDescent="0.2">
      <c r="A8" s="35" t="s">
        <v>72</v>
      </c>
      <c r="B8" s="40">
        <v>1293</v>
      </c>
      <c r="C8" s="35" t="s">
        <v>75</v>
      </c>
    </row>
    <row r="9" spans="1:3" ht="78.75" x14ac:dyDescent="0.2">
      <c r="A9" s="36" t="s">
        <v>73</v>
      </c>
    </row>
    <row r="11" spans="1:3" x14ac:dyDescent="0.2">
      <c r="A11" s="35" t="s">
        <v>125</v>
      </c>
    </row>
  </sheetData>
  <sortState ref="A4:H9">
    <sortCondition descending="1" ref="B4: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Graph1 Population journalistes</vt:lpstr>
      <vt:lpstr>Graph2 Répartition journaliste</vt:lpstr>
      <vt:lpstr>Graph3  Journaliste selon stat</vt:lpstr>
      <vt:lpstr>Graph4 VA presse</vt:lpstr>
      <vt:lpstr>Graph5 Ev nb titres</vt:lpstr>
      <vt:lpstr>Graph6 Ev ex et CA</vt:lpstr>
      <vt:lpstr>Tab1 Top 10 numérique</vt:lpstr>
      <vt:lpstr>Graph7 Aides à la presse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edwige.millery</dc:creator>
  <cp:lastModifiedBy>edwige.millery</cp:lastModifiedBy>
  <dcterms:created xsi:type="dcterms:W3CDTF">2018-02-06T15:13:49Z</dcterms:created>
  <dcterms:modified xsi:type="dcterms:W3CDTF">2018-04-03T10:25:05Z</dcterms:modified>
</cp:coreProperties>
</file>